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tabRatio="800" activeTab="7"/>
  </bookViews>
  <sheets>
    <sheet name="NDPL" sheetId="1" r:id="rId1"/>
    <sheet name="BYPL" sheetId="2" r:id="rId2"/>
    <sheet name="BRPL" sheetId="3" r:id="rId3"/>
    <sheet name="NDMC" sheetId="4" r:id="rId4"/>
    <sheet name="MES" sheetId="5" r:id="rId5"/>
    <sheet name="ROHTAK ROAD" sheetId="6" r:id="rId6"/>
    <sheet name="STEPPED UP GENCO" sheetId="7" r:id="rId7"/>
    <sheet name="FINAL EX. SUMMARY" sheetId="8" r:id="rId8"/>
    <sheet name="PRAGATI" sheetId="9" r:id="rId9"/>
    <sheet name="Sheet1" sheetId="10" r:id="rId10"/>
  </sheets>
  <definedNames>
    <definedName name="_xlnm.Print_Area" localSheetId="2">'BRPL'!$A$1:$S$201</definedName>
    <definedName name="_xlnm.Print_Area" localSheetId="1">'BYPL'!$A$1:$Q$176</definedName>
    <definedName name="_xlnm.Print_Area" localSheetId="7">'FINAL EX. SUMMARY'!$A$1:$Q$41</definedName>
    <definedName name="_xlnm.Print_Area" localSheetId="4">'MES'!$A$1:$Q$60</definedName>
    <definedName name="_xlnm.Print_Area" localSheetId="0">'NDPL'!$A$1:$Q$164</definedName>
    <definedName name="_xlnm.Print_Area" localSheetId="8">'PRAGATI'!$A$1:$Q$25</definedName>
    <definedName name="_xlnm.Print_Area" localSheetId="5">'ROHTAK ROAD'!$A$1:$Q$45</definedName>
  </definedNames>
  <calcPr fullCalcOnLoad="1"/>
</workbook>
</file>

<file path=xl/sharedStrings.xml><?xml version="1.0" encoding="utf-8"?>
<sst xmlns="http://schemas.openxmlformats.org/spreadsheetml/2006/main" count="1642" uniqueCount="475">
  <si>
    <t>Customer:NORTH DELHI POWER LIMITED.</t>
  </si>
  <si>
    <t>METER NO.</t>
  </si>
  <si>
    <t>MAKE</t>
  </si>
  <si>
    <t>UNIT</t>
  </si>
  <si>
    <t>DIFF.</t>
  </si>
  <si>
    <t>CONSP.</t>
  </si>
  <si>
    <t>REACTIVE MUs</t>
  </si>
  <si>
    <t>DELIEVERED &amp; RECEIVED ABOVE 103%</t>
  </si>
  <si>
    <t>Sr. No.</t>
  </si>
  <si>
    <t>STATION / FEEDER</t>
  </si>
  <si>
    <t>M.F. (O/A)</t>
  </si>
  <si>
    <t>RPH</t>
  </si>
  <si>
    <t>ELSTER</t>
  </si>
  <si>
    <t>Kvarh(Lag)</t>
  </si>
  <si>
    <t>GOPAL PUR</t>
  </si>
  <si>
    <t>Tx.1</t>
  </si>
  <si>
    <t>Tx.2</t>
  </si>
  <si>
    <t>Tx.3</t>
  </si>
  <si>
    <t>SUBZI MANDI</t>
  </si>
  <si>
    <t>O/G  BG Rd.1</t>
  </si>
  <si>
    <t>O/G  BG Rd.2</t>
  </si>
  <si>
    <t>ROHINI</t>
  </si>
  <si>
    <t>Tx.-3</t>
  </si>
  <si>
    <t>Tx.-4</t>
  </si>
  <si>
    <t>SHALIMAR BAGH</t>
  </si>
  <si>
    <t>Tx.-2</t>
  </si>
  <si>
    <t>220KV DMRC</t>
  </si>
  <si>
    <t>NARAINA</t>
  </si>
  <si>
    <t>O/G REWARI LINE 2</t>
  </si>
  <si>
    <t>16 MVA TX.-1</t>
  </si>
  <si>
    <t>16 MVA TX.-2</t>
  </si>
  <si>
    <t>INDER PURI</t>
  </si>
  <si>
    <t>KASHMIRI GATE</t>
  </si>
  <si>
    <t>CIVIL LINE</t>
  </si>
  <si>
    <t>CIVIL LINE-2</t>
  </si>
  <si>
    <t>KANJAWALA</t>
  </si>
  <si>
    <t>TX-1</t>
  </si>
  <si>
    <t>BAWANA</t>
  </si>
  <si>
    <t>I/C 100 MVA PR.TR.</t>
  </si>
  <si>
    <t>MANGOLPURI</t>
  </si>
  <si>
    <t>NANGLOI-2 EXP</t>
  </si>
  <si>
    <t>EXPORT TO EAST &amp; CENTRE</t>
  </si>
  <si>
    <t>IMPORTS</t>
  </si>
  <si>
    <t>SHASTRI PARK</t>
  </si>
  <si>
    <t>PUSA GRID-I</t>
  </si>
  <si>
    <t>PUSA GRID-II</t>
  </si>
  <si>
    <t>DMS</t>
  </si>
  <si>
    <t>SUDARSHAN PARK</t>
  </si>
  <si>
    <t>VISHAL (EXP)</t>
  </si>
  <si>
    <t>REWARI LINE (ENERGY EXCHANGE WITH NDPL)</t>
  </si>
  <si>
    <t>EXCHANGE OF ENERGY 11KV</t>
  </si>
  <si>
    <t>EXPORTS</t>
  </si>
  <si>
    <t>VISHAL</t>
  </si>
  <si>
    <t>RAMESH NAGAR-1</t>
  </si>
  <si>
    <t>BALI NAGAR -1</t>
  </si>
  <si>
    <t>ESI HOSPITAL</t>
  </si>
  <si>
    <t>S.B.MILL</t>
  </si>
  <si>
    <t>MOTI NAGAR KIOSK</t>
  </si>
  <si>
    <t>53 RAMA ROAD</t>
  </si>
  <si>
    <t>BREAK FAST</t>
  </si>
  <si>
    <t>70 RAMA ROAD</t>
  </si>
  <si>
    <t>MOTI NAGAR 2</t>
  </si>
  <si>
    <t>NAJAFGARH ROAD</t>
  </si>
  <si>
    <t>PHILIPS</t>
  </si>
  <si>
    <t>B.G.ROAD</t>
  </si>
  <si>
    <t>CSA</t>
  </si>
  <si>
    <t>DCM NO.1</t>
  </si>
  <si>
    <t>DCM NO.2</t>
  </si>
  <si>
    <t>SADAR S/S</t>
  </si>
  <si>
    <t>20MVA TX.</t>
  </si>
  <si>
    <t>D.M.S.</t>
  </si>
  <si>
    <t>69 NG ROAD</t>
  </si>
  <si>
    <t>H BLOCK</t>
  </si>
  <si>
    <t>SHADI KHAM PUR</t>
  </si>
  <si>
    <t>FAIZ ROAD</t>
  </si>
  <si>
    <t>TIBIA COLLEGE-1</t>
  </si>
  <si>
    <t>TIBIA COLLEGE-2</t>
  </si>
  <si>
    <t>MANAK PURA</t>
  </si>
  <si>
    <t xml:space="preserve">REWARI LINE (11KV TRANSFER OF ENERGY) </t>
  </si>
  <si>
    <t>BSES -NDPL(EX.) ON BUS-1&amp;2</t>
  </si>
  <si>
    <t>BSES -NDPL(EX.) ON BUS-2&amp;3</t>
  </si>
  <si>
    <t>GOPI NATH BAZAAR</t>
  </si>
  <si>
    <t>B/C (IMP. TO NDPL)</t>
  </si>
  <si>
    <t>33KV PANDAV NGR</t>
  </si>
  <si>
    <t>J BLOCK KIRTI NGR</t>
  </si>
  <si>
    <t>Customer:BSES YAMUNA POWER LIMITED.</t>
  </si>
  <si>
    <t>KAMLA MKT.-B-18</t>
  </si>
  <si>
    <t>KAMLA MKT.B-30</t>
  </si>
  <si>
    <t>P. HOSPITAL BAY-19</t>
  </si>
  <si>
    <t>IG STD- BAY-29</t>
  </si>
  <si>
    <t>IG STD-BAY 31</t>
  </si>
  <si>
    <t>DELHI GATE B-17</t>
  </si>
  <si>
    <t>MINTO RD. B-34</t>
  </si>
  <si>
    <t>FOUNTAIN BAY-16</t>
  </si>
  <si>
    <t>TOWN HALL-3</t>
  </si>
  <si>
    <t>LAHORI GATE-1</t>
  </si>
  <si>
    <t>LAHORI GATE-2</t>
  </si>
  <si>
    <t>JAMA MASJID-1</t>
  </si>
  <si>
    <t>JAMA MASJID-2</t>
  </si>
  <si>
    <t>GB PANTH(Bay-13)</t>
  </si>
  <si>
    <t>GT</t>
  </si>
  <si>
    <t>DMRC. CKT.-I</t>
  </si>
  <si>
    <t>DMRC CKT.-II</t>
  </si>
  <si>
    <t>100 MVA TX.-1</t>
  </si>
  <si>
    <t>100 MVA TX.-2</t>
  </si>
  <si>
    <t>PARK STREET</t>
  </si>
  <si>
    <t>TX.-1 (66KV)</t>
  </si>
  <si>
    <t>TX.-2(66KV)</t>
  </si>
  <si>
    <t>TX.-1(33KV)</t>
  </si>
  <si>
    <t>TX.-2(33KV)</t>
  </si>
  <si>
    <t>EXPORT TO NDMC</t>
  </si>
  <si>
    <t>BAIRD RD.1</t>
  </si>
  <si>
    <t>BAIRD RD.2</t>
  </si>
  <si>
    <t>NIRMAN BHAWAN</t>
  </si>
  <si>
    <t>H.LANE</t>
  </si>
  <si>
    <t>66 KV BD MARG-I</t>
  </si>
  <si>
    <t>66KV R VALLEY-1</t>
  </si>
  <si>
    <t>66KV R VALLEY-2</t>
  </si>
  <si>
    <t>EXPORT TO NORTH from SHASTRI PARK</t>
  </si>
  <si>
    <t>RIDGE VALLEY</t>
  </si>
  <si>
    <t>O/G SHANKAR RD.1</t>
  </si>
  <si>
    <t>O/G SHANKAR RD.2</t>
  </si>
  <si>
    <t>SACHV.  (Bay-12)</t>
  </si>
  <si>
    <t>KAMLA MKT. (B-19)</t>
  </si>
  <si>
    <t>MINTO RD BAY-17</t>
  </si>
  <si>
    <t>6.6 KV IRRG.PUMP</t>
  </si>
  <si>
    <t>S.O.W.</t>
  </si>
  <si>
    <t>PPG</t>
  </si>
  <si>
    <t>Tx.1 (66 KV)</t>
  </si>
  <si>
    <t>Tx.2 (66 KV)</t>
  </si>
  <si>
    <t>100 MVA Tx.1 (33 KV)</t>
  </si>
  <si>
    <t>50 MVA Tx.-2 (33 KV)</t>
  </si>
  <si>
    <t>50MVA Tx.3 (33 KV)</t>
  </si>
  <si>
    <t>100MVA Tx.4 (33 KV)</t>
  </si>
  <si>
    <t>GEETA COLONY</t>
  </si>
  <si>
    <t>I/C-I</t>
  </si>
  <si>
    <t>I/C-II</t>
  </si>
  <si>
    <t>GAZIPUR</t>
  </si>
  <si>
    <t>TX.-1</t>
  </si>
  <si>
    <t xml:space="preserve">TX-2 </t>
  </si>
  <si>
    <t>ENERGY INPUT AT 66/33KK LEVEL</t>
  </si>
  <si>
    <t>(A) NET ENERGY TO CENTRAL</t>
  </si>
  <si>
    <t>I.P.STATION  33KV FEEDER</t>
  </si>
  <si>
    <t>FLY OVER</t>
  </si>
  <si>
    <t>SB MILL</t>
  </si>
  <si>
    <t>ZAKHIRA</t>
  </si>
  <si>
    <t>B/C (IMP. TO BYPL)</t>
  </si>
  <si>
    <t>(B) NET ENERGY TO EAST</t>
  </si>
  <si>
    <t>EXECUTIVE SUMMARY</t>
  </si>
  <si>
    <t xml:space="preserve">ENERGY RELEASED TO CENTRAL </t>
  </si>
  <si>
    <t>3) FROM ROHTAK ROAD (REFER ENERGY BALANCE SHEET ROHTAK ROAD ENCL.)</t>
  </si>
  <si>
    <t>TOTAL ENERGY TO BSES YAMUNA POWER LTD.  - CENTRAL PART</t>
  </si>
  <si>
    <t xml:space="preserve"> ENERGY RELEASED TO EAST </t>
  </si>
  <si>
    <t>NET ENERGY TO BSES YAMUNA POWER LIMITED</t>
  </si>
  <si>
    <t>CUSTOMER-BSES RAJDHANI POWER LIMITED</t>
  </si>
  <si>
    <t>I.P.STATION</t>
  </si>
  <si>
    <t>BAY-24</t>
  </si>
  <si>
    <t>BAY-25</t>
  </si>
  <si>
    <t>BAY-13</t>
  </si>
  <si>
    <t>BAY-53</t>
  </si>
  <si>
    <t>BAY-54</t>
  </si>
  <si>
    <t>BAY-7</t>
  </si>
  <si>
    <t>BAY-37</t>
  </si>
  <si>
    <t>BAY-9</t>
  </si>
  <si>
    <t>BAY-5 LAJPAT NAGAR</t>
  </si>
  <si>
    <t>PAAPANKALAN</t>
  </si>
  <si>
    <t>Tx.4</t>
  </si>
  <si>
    <t>PAAPANKALAN-II</t>
  </si>
  <si>
    <t>NAJAFGARH</t>
  </si>
  <si>
    <t>IMPORT</t>
  </si>
  <si>
    <t>NANGLOI-2 (03)  IMP.</t>
  </si>
  <si>
    <t>LODHI ROAD</t>
  </si>
  <si>
    <t>OKHLA</t>
  </si>
  <si>
    <t>VASANT KUNJ</t>
  </si>
  <si>
    <t>MEHRAULI</t>
  </si>
  <si>
    <t>SARITA VIHAR</t>
  </si>
  <si>
    <t>Tx-2</t>
  </si>
  <si>
    <t>TILAK MARG</t>
  </si>
  <si>
    <t>EXHB-II</t>
  </si>
  <si>
    <t>KHYBER LANE-1 EXP.</t>
  </si>
  <si>
    <t>KHYBER LANE-2 EXP.</t>
  </si>
  <si>
    <t>EXPORTS(*)</t>
  </si>
  <si>
    <t>SPM NO.2</t>
  </si>
  <si>
    <t>NEHRU PARK</t>
  </si>
  <si>
    <t>SHAN NAGAR 1</t>
  </si>
  <si>
    <t>SHAN NAGAR 2</t>
  </si>
  <si>
    <t>VIDYUT BHAWAN</t>
  </si>
  <si>
    <t>A.I.I.M.S.</t>
  </si>
  <si>
    <t>KIDWAI NAGAR</t>
  </si>
  <si>
    <t>TR(10MVA)KILOKRI#2</t>
  </si>
  <si>
    <t>EXHIBITION I</t>
  </si>
  <si>
    <t>KRISHI BHAWAN</t>
  </si>
  <si>
    <t>BRPL (+)</t>
  </si>
  <si>
    <t>BRPL (-)</t>
  </si>
  <si>
    <t>EXECUTIVE SUMMERY BSES R.P. LTD.</t>
  </si>
  <si>
    <t>NET ENERGY TO BSES RAJDHANI POWER LIMITED</t>
  </si>
  <si>
    <t>20 MVA TX.-2(Delv.)</t>
  </si>
  <si>
    <t>AT PARK STREET</t>
  </si>
  <si>
    <t>BAY-2 (N BWN)</t>
  </si>
  <si>
    <t>BAY-4 (E LANE)</t>
  </si>
  <si>
    <t>BAY-6 (T MARG)</t>
  </si>
  <si>
    <t>BAY-10 (E LANE)</t>
  </si>
  <si>
    <t>BAY-16 (N BWN)</t>
  </si>
  <si>
    <t>BAY-28 (C PLACE)</t>
  </si>
  <si>
    <t>BAY-38 (C PLACE)</t>
  </si>
  <si>
    <t>BAY-42 (C PLACE)</t>
  </si>
  <si>
    <t>G.T.</t>
  </si>
  <si>
    <t>VIDYUT BHAWAN-1</t>
  </si>
  <si>
    <t>VIDYUT BHAWAN-2</t>
  </si>
  <si>
    <t>SCHOOL LANE-1</t>
  </si>
  <si>
    <t>SCHOOL LANE-2</t>
  </si>
  <si>
    <t>VIDYUT BHAWAN (exp)</t>
  </si>
  <si>
    <t>TR(10MVA) KILOKRI#2</t>
  </si>
  <si>
    <t>CUSTOMER-NDMC</t>
  </si>
  <si>
    <t>NDMC(+)</t>
  </si>
  <si>
    <t>CUSTOMER-  MES</t>
  </si>
  <si>
    <t>FED FROM DTL SYSTEM.</t>
  </si>
  <si>
    <t>NARAINA ( ON 33KV)</t>
  </si>
  <si>
    <t>KIRBY PLACE-1</t>
  </si>
  <si>
    <t>KIRBY PLACE-2</t>
  </si>
  <si>
    <t>RIDGE VALLEY ON 33KV</t>
  </si>
  <si>
    <t>FED FROM BSES RAJDHANI POWER LIMITED (11KV)</t>
  </si>
  <si>
    <t>SIGNAL ENCLAVE</t>
  </si>
  <si>
    <t>R.R. HOSPITAL</t>
  </si>
  <si>
    <t>DEFENCE CLUB</t>
  </si>
  <si>
    <t>SUBROTO PARK</t>
  </si>
  <si>
    <t>BI LINES</t>
  </si>
  <si>
    <t>TOTAL FED FROM BSES RAJDHANI POWER LIMITED (11KV)</t>
  </si>
  <si>
    <t>FED TO BSES RAJDHANI POWER LIMITED (11KV)</t>
  </si>
  <si>
    <t>BOOSTER PUMP</t>
  </si>
  <si>
    <t>TOTAL FED TO BSES RAJDHANI POWER LIMITED (11KV)</t>
  </si>
  <si>
    <t>TOTAL FED FROM DTL SYSTEM.</t>
  </si>
  <si>
    <t>MES(+)</t>
  </si>
  <si>
    <t>MES(-)</t>
  </si>
  <si>
    <t>GRAND TOTAL (BSES RPL+NDPL+DTL)</t>
  </si>
  <si>
    <t>KHBR LANE-1-EXP.</t>
  </si>
  <si>
    <t>KHBR LANE-2 -EXP.</t>
  </si>
  <si>
    <t>KHBR LANE-1 -EXP</t>
  </si>
  <si>
    <t>DELHI TRANSCO LIMITED</t>
  </si>
  <si>
    <t>REACTIVE ENERGY CONSUMPTION STATEMENT</t>
  </si>
  <si>
    <t>NDPL(+)</t>
  </si>
  <si>
    <t>NDPL(-)</t>
  </si>
  <si>
    <t>ENERGY INPUT AT 66/33/11 KV LEVEL</t>
  </si>
  <si>
    <t>FLYOVER</t>
  </si>
  <si>
    <t>EXECUTIVE SUMMERY N.D.P.L.</t>
  </si>
  <si>
    <t>3) FROM ROHTAK ROAD (REFER ENERGY BALANCE SHEET ROHTAK ROAD ENCL)</t>
  </si>
  <si>
    <t>NET ENERGY TO NORTH DELHI POWER LIMITED</t>
  </si>
  <si>
    <t>BYPL(+)</t>
  </si>
  <si>
    <t>BYPL(-)</t>
  </si>
  <si>
    <t>ENERGY INPUT AT 66/33/11KV LEVEL</t>
  </si>
  <si>
    <t>1) ENERGY AT 66/33/11 KV LEVEL  (Refre A- Page -1)</t>
  </si>
  <si>
    <t>2) INTER COMPANY EXCHANGE OF ENERGY AT 66/33/11 KV (Refer C Page-3)</t>
  </si>
  <si>
    <t>1) ENERGY AT 66/33/11 KV LEVEL  (Refre B- Page -2)</t>
  </si>
  <si>
    <t>TO BSES RAJDHANI</t>
  </si>
  <si>
    <t>AT 33 KV  LEVEL</t>
  </si>
  <si>
    <t>O/G SBMILL-1</t>
  </si>
  <si>
    <t>O/G SBMILL-2</t>
  </si>
  <si>
    <t>O/G VISHAL-1</t>
  </si>
  <si>
    <t>O/G MADI PUR</t>
  </si>
  <si>
    <t>AT 33/11 KV LEVEL</t>
  </si>
  <si>
    <t>TX.-I</t>
  </si>
  <si>
    <t>TX-II</t>
  </si>
  <si>
    <t>TOTAL BSES RAJDHANI PO.LTD.</t>
  </si>
  <si>
    <t>TO BSES YAMUNA PO. LTD.</t>
  </si>
  <si>
    <t>AT 33 KV LEVEL</t>
  </si>
  <si>
    <t>O/G FAIZ ROAD</t>
  </si>
  <si>
    <t>O/G DMS</t>
  </si>
  <si>
    <t>TOTAL (BSES Y.P.L.)</t>
  </si>
  <si>
    <t>TO NORTH DELHI POWER LIMITED</t>
  </si>
  <si>
    <t>O/G VISHAL-2</t>
  </si>
  <si>
    <t>O/G 33KV RAMPURA-1</t>
  </si>
  <si>
    <t>O/G 33KV RAMPURA-2</t>
  </si>
  <si>
    <t>O/G 33KV SH.W.BAGH-I</t>
  </si>
  <si>
    <t>O/G 33KV SH.W.BAGH-2</t>
  </si>
  <si>
    <t>TX-III</t>
  </si>
  <si>
    <t>TOTAL NDPL</t>
  </si>
  <si>
    <t>B/C (IMP.TO BRPL)</t>
  </si>
  <si>
    <t>B/C (IMP.TO NDPL)</t>
  </si>
  <si>
    <t>(33KV)</t>
  </si>
  <si>
    <t>(EXPORT)</t>
  </si>
  <si>
    <t>IBT-I</t>
  </si>
  <si>
    <t xml:space="preserve">kvarh (lag) </t>
  </si>
  <si>
    <t>IBT-2</t>
  </si>
  <si>
    <t>IBT-3</t>
  </si>
  <si>
    <t xml:space="preserve">G.T. </t>
  </si>
  <si>
    <t xml:space="preserve">(66KV ) </t>
  </si>
  <si>
    <t>ROHTAK ROAD</t>
  </si>
  <si>
    <t>1)TOTAL NET REACTIVE ENERGY FROM GENCO AT 66/33KV LEVEL</t>
  </si>
  <si>
    <t>B)</t>
  </si>
  <si>
    <t xml:space="preserve">REACTIVE ENERGY DRAWL ON FEEDERS FROM GENCO BY </t>
  </si>
  <si>
    <t>NDPL   =</t>
  </si>
  <si>
    <t>BRPL   =</t>
  </si>
  <si>
    <t>BYPL   =</t>
  </si>
  <si>
    <t>NDMC  =</t>
  </si>
  <si>
    <t>MES    =</t>
  </si>
  <si>
    <t>2)TOTAL</t>
  </si>
  <si>
    <t>D).</t>
  </si>
  <si>
    <t>SHARE OF EACH DISCOM TO BE DISTRIBUTED ON PROPORTION TO THEIR ACTIVE ENERGY DRAWAL OF C</t>
  </si>
  <si>
    <t>1)</t>
  </si>
  <si>
    <t xml:space="preserve">NDPL        </t>
  </si>
  <si>
    <t>(ACTIVE ENERGY DRAWL=</t>
  </si>
  <si>
    <t>%</t>
  </si>
  <si>
    <t>2)</t>
  </si>
  <si>
    <t>3)</t>
  </si>
  <si>
    <t>4)</t>
  </si>
  <si>
    <t>5)</t>
  </si>
  <si>
    <t>1) ENERGY RELEASED AT 66/33/11 KV LEVEL  (Refer sheet NDPL(+))</t>
  </si>
  <si>
    <t>2) INTER COMPANY EXCHANGE OF ENERGY AT 66/33/11 KV (Refer sheet NDPL(-))</t>
  </si>
  <si>
    <t xml:space="preserve">20MVA Tx-2 </t>
  </si>
  <si>
    <t>REWARI LINE</t>
  </si>
  <si>
    <t>REMARK</t>
  </si>
  <si>
    <t>TOTAL OF INTER COMPANY EXCHANGE POINTS</t>
  </si>
  <si>
    <t>NDPL(+) continue</t>
  </si>
  <si>
    <t xml:space="preserve"> SUM OF ENERGY RELEASED AT 66/33/11 KV LEVEL </t>
  </si>
  <si>
    <t>TOTAL OF ENERGY AT INTER COMPANY EXCHANGE POINTS</t>
  </si>
  <si>
    <t>2) INTER COMPANY EXCHANGE OF ENERGY AT 66/33/11 KV (Refer sheet BRPL(-))</t>
  </si>
  <si>
    <t>1) ENERGY RELEASED AT 66/33/11 KV LEVEL (REFER SHEET BRPL (+))</t>
  </si>
  <si>
    <t>3)ENERGY RECEIVED FROM ROHTAK ROAD (REFER  ROHTAK ROAD SHEET ENC.)</t>
  </si>
  <si>
    <t>4) ENERGY RELEASED TO MES BY BRPL</t>
  </si>
  <si>
    <t>NET REACTIVE ENERGY</t>
  </si>
  <si>
    <t>C) TOTAL REACTIVE ENERGY TO BE DISTRIBUTED AMONGS DISCOMs [1+2]=</t>
  </si>
  <si>
    <t>FINAL EXECUTIVE SUMMERY</t>
  </si>
  <si>
    <t>NET REACTIVE ENERGY TO N.D.P.L.</t>
  </si>
  <si>
    <t>NET REACTIVE ENERGY TO BSES RAJDHANI PO.LTD.</t>
  </si>
  <si>
    <t>NET REACTIVE ENERGY TO BSES YAMUNA PO.LTD.</t>
  </si>
  <si>
    <t>NET REACTIVE ENERGY TO NDMC</t>
  </si>
  <si>
    <t>NET REACTIVE ENERGY TO MES</t>
  </si>
  <si>
    <t>ALL FIGURES IN Mus.</t>
  </si>
  <si>
    <t xml:space="preserve">NET REACTIVE ENERGY CHARGEABLE </t>
  </si>
  <si>
    <t>(REACTIVE MUs)</t>
  </si>
  <si>
    <t>SHARED DISTRIBUTION GENERATED BY GENCO</t>
  </si>
  <si>
    <t>EXPORT IN LAGGING/LEADING MODE FROM THE SOURCE</t>
  </si>
  <si>
    <t>TOTAL</t>
  </si>
  <si>
    <t xml:space="preserve">E) NET EXPORT TO BSES RPL </t>
  </si>
  <si>
    <t>F) NET EXPORT TO BSES YPL</t>
  </si>
  <si>
    <t xml:space="preserve">G) NET EXPORT TO N.D.P.L. </t>
  </si>
  <si>
    <t>BRPL(+) continue</t>
  </si>
  <si>
    <t>ENERGY TO NDMC</t>
  </si>
  <si>
    <t>TOTAL ENERGY TO NDMC</t>
  </si>
  <si>
    <t xml:space="preserve"> TOTAL  ENERGY RELEASED AT 66/33/11 KV LEVEL </t>
  </si>
  <si>
    <t>Energy for above 103%</t>
  </si>
  <si>
    <t>Energy for below 97%</t>
  </si>
  <si>
    <t>PRAGATI</t>
  </si>
  <si>
    <t>GT-I</t>
  </si>
  <si>
    <t>GT-II</t>
  </si>
  <si>
    <t>STG-III</t>
  </si>
  <si>
    <t>(220 KV)</t>
  </si>
  <si>
    <t>Kvarh(Lead/Lag)</t>
  </si>
  <si>
    <t xml:space="preserve">VISHAL </t>
  </si>
  <si>
    <t>NDMC(+) Continue…</t>
  </si>
  <si>
    <t xml:space="preserve">33KV B/C </t>
  </si>
  <si>
    <t>33KV B/C</t>
  </si>
  <si>
    <t xml:space="preserve"> A.) EXPORT/IMPORT OF REACTIVE ENERGY IN LEAD/LAG MODE ON IBT's AT GENCO</t>
  </si>
  <si>
    <t>Note:-</t>
  </si>
  <si>
    <t>+</t>
  </si>
  <si>
    <t xml:space="preserve">                     DELHI TRANSCO LIMITED</t>
  </si>
  <si>
    <t xml:space="preserve">kvarh (Lead/lag) </t>
  </si>
  <si>
    <t xml:space="preserve">BRPL </t>
  </si>
  <si>
    <t>BYPL</t>
  </si>
  <si>
    <t>NDMC</t>
  </si>
  <si>
    <t>MES</t>
  </si>
  <si>
    <t>+ve sign indicates reactive energy drawl from the grid/system</t>
  </si>
  <si>
    <t>-ve sign indicates reactive energy injected to the grid/system</t>
  </si>
  <si>
    <t>66KV DMRC</t>
  </si>
  <si>
    <t>AIIMS</t>
  </si>
  <si>
    <t>11KV VIKAS SADAN</t>
  </si>
  <si>
    <t>11KV NDSE</t>
  </si>
  <si>
    <t>NDMC(-)</t>
  </si>
  <si>
    <t>AKSHARDHAM</t>
  </si>
  <si>
    <t>Tx-1</t>
  </si>
  <si>
    <t>KAMLA MKT.-2</t>
  </si>
  <si>
    <t>DIAL</t>
  </si>
  <si>
    <t>221 kV DMRC #1</t>
  </si>
  <si>
    <t>221 kV DMRC #2</t>
  </si>
  <si>
    <t>66 KV BD MARG-II</t>
  </si>
  <si>
    <t>INDER PURI-2</t>
  </si>
  <si>
    <t>O/G 33KV KIRTI NAGAR</t>
  </si>
  <si>
    <t>MASJID MOD</t>
  </si>
  <si>
    <t>EXPORT TO NDMC FROM PARK STREET</t>
  </si>
  <si>
    <t>EXPORT TO SOUTH &amp; WEST FROM PARK STREET</t>
  </si>
  <si>
    <t>I.P.STATION   EXPORT TO NDMC</t>
  </si>
  <si>
    <t>TX.2</t>
  </si>
  <si>
    <t>EXPORT TO EAST &amp; CENTRE    IMPORTS</t>
  </si>
  <si>
    <t>DSIDC BAWANA</t>
  </si>
  <si>
    <t>66KV TX.3</t>
  </si>
  <si>
    <t xml:space="preserve">                                                    REACTIVE ENERGY RELEASE STATEMENT TO LICENSEES.</t>
  </si>
  <si>
    <t>MUNDKA</t>
  </si>
  <si>
    <t>66KV NANGLOI</t>
  </si>
  <si>
    <t>66KV NGL. WATER WORKS</t>
  </si>
  <si>
    <t>66KV GUEST HOUSE</t>
  </si>
  <si>
    <t>66KV TX.2</t>
  </si>
  <si>
    <t>66KV NGL. T-OFF MGL P</t>
  </si>
  <si>
    <t>66KV MANGOL PURI</t>
  </si>
  <si>
    <t>TRAUMA CENTRE</t>
  </si>
  <si>
    <t>33KV TX-1</t>
  </si>
  <si>
    <t>66KV DMRC-II</t>
  </si>
  <si>
    <t>66KV DMRC-I</t>
  </si>
  <si>
    <t>ELECTRIC LANE</t>
  </si>
  <si>
    <t>DELIVERED &amp; RECEIVED ABOVE 103%</t>
  </si>
  <si>
    <t>DELIVERED &amp; RECEIVED BELOW 97 %</t>
  </si>
  <si>
    <t>KILOKARI</t>
  </si>
  <si>
    <t>SPM NO.1/ BAPUDHAM</t>
  </si>
  <si>
    <t>GHEWARA</t>
  </si>
  <si>
    <t>SIRI FORT</t>
  </si>
  <si>
    <t>ROHINI-II</t>
  </si>
  <si>
    <t>33KV TX-2</t>
  </si>
  <si>
    <t>SHEKHAWATI- 2</t>
  </si>
  <si>
    <t>SHEKHAWATI- 1</t>
  </si>
  <si>
    <t>WAZIRPUR</t>
  </si>
  <si>
    <t>Guest House</t>
  </si>
  <si>
    <t xml:space="preserve">Guest House </t>
  </si>
  <si>
    <t>HARSH VIHAR</t>
  </si>
  <si>
    <t>TX.-3 (66KV)</t>
  </si>
  <si>
    <t>TX-3</t>
  </si>
  <si>
    <t>TX.-2 (66KV)</t>
  </si>
  <si>
    <t>Pandav Nagar</t>
  </si>
  <si>
    <t>PEERAGARHI</t>
  </si>
  <si>
    <t>SUDARSHAN PARK(L -1)</t>
  </si>
  <si>
    <t>RANI BAGH(L-2)</t>
  </si>
  <si>
    <t>PEERGARHI</t>
  </si>
  <si>
    <t>33KV VISHAL (L-3)</t>
  </si>
  <si>
    <t>33KV (LINE - 4)</t>
  </si>
  <si>
    <t>33KV UDYOG NAGAR(L-5)</t>
  </si>
  <si>
    <t>33KV MADIPUR(L-6)</t>
  </si>
  <si>
    <t>PASCHIM PURI - I (L-7)</t>
  </si>
  <si>
    <t>PASCHIM PURI - 2(L-8)</t>
  </si>
  <si>
    <t>PEERGARHI - 1 (L-9)</t>
  </si>
  <si>
    <t>PEERGARHI - 2(L-10)</t>
  </si>
  <si>
    <t>Tx.1 (66 KV)-circuit No.1</t>
  </si>
  <si>
    <t>Tx.2 (66 KV)-circuit no. 2</t>
  </si>
  <si>
    <t>Tx.2 (33 KV)-Ckt No.3</t>
  </si>
  <si>
    <t>Tx.3 (33 KV)-Ckt No.4</t>
  </si>
  <si>
    <t>Tx.4 (33 KV)-Ckt No.  5</t>
  </si>
  <si>
    <t>66KV SCHOOL LANE</t>
  </si>
  <si>
    <t>66KV TX.1</t>
  </si>
  <si>
    <t>O/G REWARI LINE 1(payal)</t>
  </si>
  <si>
    <t>Tx-3</t>
  </si>
  <si>
    <t>BAY No 611</t>
  </si>
  <si>
    <t>BAY No 616</t>
  </si>
  <si>
    <t>Tx.5</t>
  </si>
  <si>
    <t>NARELA</t>
  </si>
  <si>
    <t>33KV Bhikaji Cama Place</t>
  </si>
  <si>
    <t>Trauma Centre</t>
  </si>
  <si>
    <t>33kV Bhikaji Cama Place</t>
  </si>
  <si>
    <t>33KV IIT Circuit</t>
  </si>
  <si>
    <t>MAYA PURI -I</t>
  </si>
  <si>
    <t>MAYA PURI -II</t>
  </si>
  <si>
    <t>IIT CIRCUIT</t>
  </si>
  <si>
    <t>w.e.f 06/09/16</t>
  </si>
  <si>
    <t>w.e.f 14/09/2016</t>
  </si>
  <si>
    <t>w.e.f 23/09/16</t>
  </si>
  <si>
    <t>w.e.f 14/10/2016</t>
  </si>
  <si>
    <t>w.e.f 20/10/16</t>
  </si>
  <si>
    <t>w.e.f 19/10/16</t>
  </si>
  <si>
    <t>w.e.f 26/10/16</t>
  </si>
  <si>
    <t>Check Meter Data</t>
  </si>
  <si>
    <t>FINAL READING 01/12/2016</t>
  </si>
  <si>
    <t>INTIAL READING 01/11/2016</t>
  </si>
  <si>
    <t>NOVEMBER-2016</t>
  </si>
  <si>
    <t xml:space="preserve">                           PERIOD 1st NOVMBER-2016 TO 1st DECEMBER-2016</t>
  </si>
  <si>
    <t>w.e.f 17/11/2016</t>
  </si>
  <si>
    <t>w.e.f 19/11/16</t>
  </si>
  <si>
    <t>w.e.f 17/01/2017</t>
  </si>
  <si>
    <t>w..e.f 19/01/2017</t>
  </si>
  <si>
    <t>w.e.f 19/01/2017</t>
  </si>
  <si>
    <t>PREET VIHAR</t>
  </si>
  <si>
    <t>w.e.f 23/10/2017</t>
  </si>
  <si>
    <t>Data till 23/01</t>
  </si>
  <si>
    <t>Data till 28/01/17</t>
  </si>
  <si>
    <t>Assessment</t>
  </si>
  <si>
    <t>data till 23/01/17</t>
  </si>
  <si>
    <t>Data till 23/01/17</t>
  </si>
  <si>
    <t>w.e.f 29/01/2017</t>
  </si>
  <si>
    <t xml:space="preserve"> </t>
  </si>
  <si>
    <t>Note :Sharing taken from wk-45 abt bill 2016-17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</si>
</sst>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"/>
    <numFmt numFmtId="171" formatCode="0.000"/>
    <numFmt numFmtId="172" formatCode="0.0"/>
    <numFmt numFmtId="173" formatCode="0.00000"/>
    <numFmt numFmtId="174" formatCode="0.0000000"/>
    <numFmt numFmtId="175" formatCode="0.000000"/>
    <numFmt numFmtId="176" formatCode="0_);\(0\)"/>
    <numFmt numFmtId="177" formatCode="[$-409]h:mm:ss\ AM/PM"/>
    <numFmt numFmtId="178" formatCode="[$-409]dddd\,\ mmmm\ dd\,\ yyyy"/>
    <numFmt numFmtId="179" formatCode="0.000_);\(0.000\)"/>
  </numFmts>
  <fonts count="105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sz val="4"/>
      <name val="Arial"/>
      <family val="2"/>
    </font>
    <font>
      <b/>
      <sz val="20"/>
      <color indexed="12"/>
      <name val="Arial"/>
      <family val="2"/>
    </font>
    <font>
      <sz val="20"/>
      <color indexed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1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24"/>
      <color indexed="12"/>
      <name val="Arial"/>
      <family val="2"/>
    </font>
    <font>
      <b/>
      <u val="single"/>
      <sz val="18"/>
      <name val="Arial"/>
      <family val="2"/>
    </font>
    <font>
      <b/>
      <u val="single"/>
      <sz val="16"/>
      <color indexed="12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9"/>
      <name val="Arial"/>
      <family val="2"/>
    </font>
    <font>
      <sz val="7"/>
      <name val="Arial"/>
      <family val="2"/>
    </font>
    <font>
      <sz val="1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0" fontId="88" fillId="20" borderId="0" applyNumberFormat="0" applyBorder="0" applyAlignment="0" applyProtection="0"/>
    <xf numFmtId="0" fontId="88" fillId="21" borderId="0" applyNumberFormat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9" fillId="26" borderId="0" applyNumberFormat="0" applyBorder="0" applyAlignment="0" applyProtection="0"/>
    <xf numFmtId="0" fontId="90" fillId="27" borderId="1" applyNumberFormat="0" applyAlignment="0" applyProtection="0"/>
    <xf numFmtId="0" fontId="9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97" fillId="30" borderId="1" applyNumberFormat="0" applyAlignment="0" applyProtection="0"/>
    <xf numFmtId="0" fontId="98" fillId="0" borderId="6" applyNumberFormat="0" applyFill="0" applyAlignment="0" applyProtection="0"/>
    <xf numFmtId="0" fontId="99" fillId="31" borderId="0" applyNumberFormat="0" applyBorder="0" applyAlignment="0" applyProtection="0"/>
    <xf numFmtId="0" fontId="0" fillId="32" borderId="7" applyNumberFormat="0" applyFont="0" applyAlignment="0" applyProtection="0"/>
    <xf numFmtId="0" fontId="100" fillId="27" borderId="8" applyNumberFormat="0" applyAlignment="0" applyProtection="0"/>
    <xf numFmtId="9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9" applyNumberFormat="0" applyFill="0" applyAlignment="0" applyProtection="0"/>
    <xf numFmtId="0" fontId="103" fillId="0" borderId="0" applyNumberFormat="0" applyFill="0" applyBorder="0" applyAlignment="0" applyProtection="0"/>
  </cellStyleXfs>
  <cellXfs count="770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3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2" fontId="7" fillId="0" borderId="12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3" fillId="0" borderId="0" xfId="0" applyFont="1" applyAlignment="1">
      <alignment/>
    </xf>
    <xf numFmtId="0" fontId="4" fillId="0" borderId="12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2" fontId="7" fillId="0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left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" fillId="0" borderId="0" xfId="0" applyFont="1" applyBorder="1" applyAlignment="1">
      <alignment horizontal="left" vertical="center" wrapText="1"/>
    </xf>
    <xf numFmtId="2" fontId="4" fillId="0" borderId="1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70" fontId="4" fillId="0" borderId="20" xfId="0" applyNumberFormat="1" applyFont="1" applyFill="1" applyBorder="1" applyAlignment="1">
      <alignment/>
    </xf>
    <xf numFmtId="170" fontId="4" fillId="0" borderId="12" xfId="0" applyNumberFormat="1" applyFont="1" applyFill="1" applyBorder="1" applyAlignment="1">
      <alignment/>
    </xf>
    <xf numFmtId="170" fontId="4" fillId="0" borderId="11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26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70" fontId="2" fillId="0" borderId="0" xfId="0" applyNumberFormat="1" applyFont="1" applyFill="1" applyAlignment="1">
      <alignment horizontal="center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70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170" fontId="0" fillId="0" borderId="0" xfId="0" applyNumberFormat="1" applyAlignment="1">
      <alignment/>
    </xf>
    <xf numFmtId="2" fontId="4" fillId="0" borderId="15" xfId="0" applyNumberFormat="1" applyFont="1" applyFill="1" applyBorder="1" applyAlignment="1">
      <alignment horizontal="left" wrapText="1"/>
    </xf>
    <xf numFmtId="2" fontId="4" fillId="0" borderId="15" xfId="0" applyNumberFormat="1" applyFont="1" applyFill="1" applyBorder="1" applyAlignment="1">
      <alignment horizontal="left"/>
    </xf>
    <xf numFmtId="170" fontId="17" fillId="0" borderId="0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left"/>
    </xf>
    <xf numFmtId="171" fontId="8" fillId="0" borderId="21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70" fontId="7" fillId="0" borderId="21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17" fillId="0" borderId="29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2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left" vertical="center"/>
    </xf>
    <xf numFmtId="1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9" fillId="0" borderId="0" xfId="0" applyFont="1" applyAlignment="1">
      <alignment/>
    </xf>
    <xf numFmtId="0" fontId="23" fillId="0" borderId="0" xfId="0" applyFont="1" applyFill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Fill="1" applyAlignment="1">
      <alignment/>
    </xf>
    <xf numFmtId="0" fontId="7" fillId="0" borderId="31" xfId="0" applyFont="1" applyFill="1" applyBorder="1" applyAlignment="1">
      <alignment horizontal="center"/>
    </xf>
    <xf numFmtId="0" fontId="24" fillId="0" borderId="31" xfId="0" applyFont="1" applyBorder="1" applyAlignment="1">
      <alignment wrapText="1"/>
    </xf>
    <xf numFmtId="0" fontId="17" fillId="0" borderId="25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170" fontId="8" fillId="0" borderId="21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170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170" fontId="2" fillId="0" borderId="26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20" fillId="0" borderId="0" xfId="0" applyFont="1" applyAlignment="1">
      <alignment/>
    </xf>
    <xf numFmtId="0" fontId="17" fillId="0" borderId="24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3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25" fillId="0" borderId="37" xfId="0" applyFont="1" applyBorder="1" applyAlignment="1">
      <alignment/>
    </xf>
    <xf numFmtId="0" fontId="26" fillId="0" borderId="37" xfId="0" applyFont="1" applyBorder="1" applyAlignment="1">
      <alignment/>
    </xf>
    <xf numFmtId="0" fontId="27" fillId="0" borderId="37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0" fillId="0" borderId="37" xfId="0" applyBorder="1" applyAlignment="1">
      <alignment/>
    </xf>
    <xf numFmtId="170" fontId="29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/>
    </xf>
    <xf numFmtId="170" fontId="28" fillId="0" borderId="0" xfId="0" applyNumberFormat="1" applyFont="1" applyBorder="1" applyAlignment="1">
      <alignment/>
    </xf>
    <xf numFmtId="170" fontId="2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170" fontId="27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/>
    </xf>
    <xf numFmtId="170" fontId="35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70" fontId="9" fillId="0" borderId="0" xfId="0" applyNumberFormat="1" applyFont="1" applyBorder="1" applyAlignment="1">
      <alignment horizontal="center"/>
    </xf>
    <xf numFmtId="0" fontId="31" fillId="0" borderId="27" xfId="0" applyFont="1" applyBorder="1" applyAlignment="1">
      <alignment/>
    </xf>
    <xf numFmtId="0" fontId="32" fillId="0" borderId="21" xfId="0" applyFont="1" applyBorder="1" applyAlignment="1">
      <alignment/>
    </xf>
    <xf numFmtId="0" fontId="33" fillId="0" borderId="28" xfId="0" applyFont="1" applyBorder="1" applyAlignment="1">
      <alignment/>
    </xf>
    <xf numFmtId="0" fontId="34" fillId="0" borderId="28" xfId="0" applyFont="1" applyBorder="1" applyAlignment="1">
      <alignment/>
    </xf>
    <xf numFmtId="0" fontId="34" fillId="0" borderId="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7" fillId="0" borderId="28" xfId="0" applyFont="1" applyBorder="1" applyAlignment="1">
      <alignment/>
    </xf>
    <xf numFmtId="0" fontId="38" fillId="0" borderId="28" xfId="0" applyFont="1" applyBorder="1" applyAlignment="1">
      <alignment/>
    </xf>
    <xf numFmtId="0" fontId="39" fillId="0" borderId="28" xfId="0" applyFont="1" applyBorder="1" applyAlignment="1">
      <alignment horizontal="left"/>
    </xf>
    <xf numFmtId="0" fontId="15" fillId="0" borderId="28" xfId="0" applyFont="1" applyBorder="1" applyAlignment="1">
      <alignment/>
    </xf>
    <xf numFmtId="0" fontId="3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0" fillId="0" borderId="24" xfId="0" applyFont="1" applyFill="1" applyBorder="1" applyAlignment="1">
      <alignment horizontal="left"/>
    </xf>
    <xf numFmtId="0" fontId="32" fillId="0" borderId="23" xfId="0" applyFont="1" applyBorder="1" applyAlignment="1">
      <alignment/>
    </xf>
    <xf numFmtId="0" fontId="33" fillId="0" borderId="23" xfId="0" applyFont="1" applyBorder="1" applyAlignment="1">
      <alignment/>
    </xf>
    <xf numFmtId="0" fontId="21" fillId="0" borderId="28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8" fillId="0" borderId="38" xfId="0" applyFont="1" applyBorder="1" applyAlignment="1">
      <alignment/>
    </xf>
    <xf numFmtId="0" fontId="0" fillId="0" borderId="38" xfId="0" applyBorder="1" applyAlignment="1">
      <alignment/>
    </xf>
    <xf numFmtId="49" fontId="0" fillId="0" borderId="0" xfId="0" applyNumberFormat="1" applyAlignment="1">
      <alignment/>
    </xf>
    <xf numFmtId="2" fontId="2" fillId="0" borderId="13" xfId="0" applyNumberFormat="1" applyFont="1" applyFill="1" applyBorder="1" applyAlignment="1">
      <alignment/>
    </xf>
    <xf numFmtId="0" fontId="25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5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2" fontId="19" fillId="0" borderId="0" xfId="0" applyNumberFormat="1" applyFont="1" applyFill="1" applyAlignment="1">
      <alignment/>
    </xf>
    <xf numFmtId="2" fontId="19" fillId="0" borderId="0" xfId="0" applyNumberFormat="1" applyFont="1" applyFill="1" applyBorder="1" applyAlignment="1">
      <alignment horizontal="left" vertical="center"/>
    </xf>
    <xf numFmtId="2" fontId="19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Border="1" applyAlignment="1">
      <alignment/>
    </xf>
    <xf numFmtId="49" fontId="45" fillId="0" borderId="0" xfId="0" applyNumberFormat="1" applyFont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/>
    </xf>
    <xf numFmtId="0" fontId="19" fillId="0" borderId="13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45" fillId="0" borderId="13" xfId="0" applyFont="1" applyFill="1" applyBorder="1" applyAlignment="1">
      <alignment horizontal="center"/>
    </xf>
    <xf numFmtId="0" fontId="45" fillId="0" borderId="1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5" fillId="0" borderId="20" xfId="0" applyFont="1" applyFill="1" applyBorder="1" applyAlignment="1">
      <alignment/>
    </xf>
    <xf numFmtId="0" fontId="45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170" fontId="19" fillId="0" borderId="2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170" fontId="21" fillId="0" borderId="20" xfId="0" applyNumberFormat="1" applyFont="1" applyFill="1" applyBorder="1" applyAlignment="1">
      <alignment/>
    </xf>
    <xf numFmtId="170" fontId="21" fillId="0" borderId="20" xfId="0" applyNumberFormat="1" applyFont="1" applyFill="1" applyBorder="1" applyAlignment="1">
      <alignment horizontal="center"/>
    </xf>
    <xf numFmtId="170" fontId="21" fillId="0" borderId="26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170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70" fontId="4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170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2" fontId="19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11" xfId="0" applyNumberFormat="1" applyFont="1" applyFill="1" applyBorder="1" applyAlignment="1">
      <alignment/>
    </xf>
    <xf numFmtId="2" fontId="49" fillId="0" borderId="20" xfId="0" applyNumberFormat="1" applyFont="1" applyFill="1" applyBorder="1" applyAlignment="1">
      <alignment horizontal="center"/>
    </xf>
    <xf numFmtId="2" fontId="49" fillId="0" borderId="13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2" fontId="49" fillId="0" borderId="16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2" fontId="20" fillId="0" borderId="16" xfId="0" applyNumberFormat="1" applyFont="1" applyFill="1" applyBorder="1" applyAlignment="1">
      <alignment horizontal="center"/>
    </xf>
    <xf numFmtId="0" fontId="14" fillId="0" borderId="21" xfId="0" applyFont="1" applyFill="1" applyBorder="1" applyAlignment="1">
      <alignment vertical="center"/>
    </xf>
    <xf numFmtId="0" fontId="21" fillId="0" borderId="24" xfId="0" applyFont="1" applyFill="1" applyBorder="1" applyAlignment="1">
      <alignment/>
    </xf>
    <xf numFmtId="0" fontId="0" fillId="0" borderId="27" xfId="0" applyBorder="1" applyAlignment="1">
      <alignment/>
    </xf>
    <xf numFmtId="1" fontId="49" fillId="0" borderId="0" xfId="0" applyNumberFormat="1" applyFont="1" applyFill="1" applyBorder="1" applyAlignment="1">
      <alignment horizontal="center"/>
    </xf>
    <xf numFmtId="1" fontId="49" fillId="0" borderId="0" xfId="0" applyNumberFormat="1" applyFont="1" applyFill="1" applyAlignment="1">
      <alignment horizontal="center"/>
    </xf>
    <xf numFmtId="0" fontId="51" fillId="0" borderId="12" xfId="0" applyFont="1" applyFill="1" applyBorder="1" applyAlignment="1">
      <alignment horizontal="center"/>
    </xf>
    <xf numFmtId="2" fontId="50" fillId="0" borderId="13" xfId="0" applyNumberFormat="1" applyFont="1" applyFill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70" fontId="46" fillId="0" borderId="0" xfId="0" applyNumberFormat="1" applyFont="1" applyBorder="1" applyAlignment="1">
      <alignment horizontal="center" shrinkToFit="1"/>
    </xf>
    <xf numFmtId="0" fontId="49" fillId="0" borderId="12" xfId="0" applyFont="1" applyFill="1" applyBorder="1" applyAlignment="1">
      <alignment horizontal="center"/>
    </xf>
    <xf numFmtId="0" fontId="50" fillId="0" borderId="13" xfId="0" applyFont="1" applyFill="1" applyBorder="1" applyAlignment="1">
      <alignment/>
    </xf>
    <xf numFmtId="2" fontId="49" fillId="0" borderId="0" xfId="0" applyNumberFormat="1" applyFont="1" applyFill="1" applyBorder="1" applyAlignment="1">
      <alignment/>
    </xf>
    <xf numFmtId="2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/>
    </xf>
    <xf numFmtId="1" fontId="13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1" fontId="13" fillId="0" borderId="20" xfId="0" applyNumberFormat="1" applyFont="1" applyFill="1" applyBorder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31" fillId="0" borderId="23" xfId="0" applyFont="1" applyBorder="1" applyAlignment="1">
      <alignment shrinkToFit="1"/>
    </xf>
    <xf numFmtId="49" fontId="0" fillId="0" borderId="0" xfId="0" applyNumberFormat="1" applyBorder="1" applyAlignment="1">
      <alignment/>
    </xf>
    <xf numFmtId="0" fontId="20" fillId="0" borderId="0" xfId="0" applyFont="1" applyAlignment="1">
      <alignment/>
    </xf>
    <xf numFmtId="0" fontId="15" fillId="0" borderId="42" xfId="0" applyFont="1" applyBorder="1" applyAlignment="1">
      <alignment/>
    </xf>
    <xf numFmtId="0" fontId="20" fillId="0" borderId="40" xfId="0" applyFont="1" applyBorder="1" applyAlignment="1">
      <alignment/>
    </xf>
    <xf numFmtId="49" fontId="25" fillId="0" borderId="0" xfId="0" applyNumberFormat="1" applyFont="1" applyBorder="1" applyAlignment="1">
      <alignment/>
    </xf>
    <xf numFmtId="170" fontId="25" fillId="0" borderId="0" xfId="0" applyNumberFormat="1" applyFont="1" applyBorder="1" applyAlignment="1">
      <alignment/>
    </xf>
    <xf numFmtId="170" fontId="21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37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170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23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0" fontId="17" fillId="0" borderId="15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2" fontId="15" fillId="0" borderId="15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  <xf numFmtId="0" fontId="58" fillId="0" borderId="0" xfId="0" applyFont="1" applyBorder="1" applyAlignment="1">
      <alignment horizontal="center" vertical="center"/>
    </xf>
    <xf numFmtId="2" fontId="15" fillId="0" borderId="13" xfId="0" applyNumberFormat="1" applyFont="1" applyFill="1" applyBorder="1" applyAlignment="1">
      <alignment vertical="top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/>
    </xf>
    <xf numFmtId="170" fontId="23" fillId="0" borderId="0" xfId="0" applyNumberFormat="1" applyFont="1" applyFill="1" applyBorder="1" applyAlignment="1">
      <alignment horizontal="center"/>
    </xf>
    <xf numFmtId="0" fontId="19" fillId="0" borderId="28" xfId="0" applyFont="1" applyFill="1" applyBorder="1" applyAlignment="1">
      <alignment horizontal="left"/>
    </xf>
    <xf numFmtId="0" fontId="62" fillId="0" borderId="27" xfId="0" applyFont="1" applyFill="1" applyBorder="1" applyAlignment="1">
      <alignment/>
    </xf>
    <xf numFmtId="0" fontId="62" fillId="0" borderId="29" xfId="0" applyFont="1" applyFill="1" applyBorder="1" applyAlignment="1">
      <alignment/>
    </xf>
    <xf numFmtId="170" fontId="63" fillId="0" borderId="24" xfId="0" applyNumberFormat="1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0" fontId="0" fillId="0" borderId="31" xfId="0" applyBorder="1" applyAlignment="1">
      <alignment wrapText="1"/>
    </xf>
    <xf numFmtId="1" fontId="49" fillId="0" borderId="20" xfId="0" applyNumberFormat="1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center"/>
    </xf>
    <xf numFmtId="0" fontId="57" fillId="0" borderId="12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170" fontId="50" fillId="0" borderId="0" xfId="0" applyNumberFormat="1" applyFont="1" applyAlignment="1">
      <alignment horizontal="center"/>
    </xf>
    <xf numFmtId="170" fontId="15" fillId="0" borderId="0" xfId="0" applyNumberFormat="1" applyFont="1" applyBorder="1" applyAlignment="1">
      <alignment horizontal="center"/>
    </xf>
    <xf numFmtId="170" fontId="17" fillId="0" borderId="24" xfId="0" applyNumberFormat="1" applyFont="1" applyBorder="1" applyAlignment="1">
      <alignment horizontal="center"/>
    </xf>
    <xf numFmtId="170" fontId="21" fillId="0" borderId="15" xfId="0" applyNumberFormat="1" applyFont="1" applyFill="1" applyBorder="1" applyAlignment="1">
      <alignment horizontal="center" vertical="center"/>
    </xf>
    <xf numFmtId="170" fontId="21" fillId="0" borderId="24" xfId="0" applyNumberFormat="1" applyFont="1" applyFill="1" applyBorder="1" applyAlignment="1">
      <alignment horizontal="center"/>
    </xf>
    <xf numFmtId="1" fontId="19" fillId="0" borderId="11" xfId="0" applyNumberFormat="1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Alignment="1">
      <alignment horizontal="center"/>
    </xf>
    <xf numFmtId="170" fontId="17" fillId="0" borderId="0" xfId="0" applyNumberFormat="1" applyFont="1" applyFill="1" applyAlignment="1">
      <alignment horizontal="center"/>
    </xf>
    <xf numFmtId="2" fontId="17" fillId="0" borderId="0" xfId="0" applyNumberFormat="1" applyFont="1" applyFill="1" applyAlignment="1">
      <alignment horizontal="center"/>
    </xf>
    <xf numFmtId="170" fontId="17" fillId="0" borderId="2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0" fontId="19" fillId="0" borderId="0" xfId="0" applyFont="1" applyAlignment="1">
      <alignment/>
    </xf>
    <xf numFmtId="0" fontId="17" fillId="0" borderId="0" xfId="0" applyFont="1" applyAlignment="1">
      <alignment horizontal="right"/>
    </xf>
    <xf numFmtId="170" fontId="17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2" fontId="17" fillId="0" borderId="0" xfId="0" applyNumberFormat="1" applyFont="1" applyFill="1" applyAlignment="1">
      <alignment/>
    </xf>
    <xf numFmtId="2" fontId="17" fillId="0" borderId="0" xfId="0" applyNumberFormat="1" applyFont="1" applyFill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2" fontId="68" fillId="0" borderId="0" xfId="0" applyNumberFormat="1" applyFont="1" applyFill="1" applyBorder="1" applyAlignment="1">
      <alignment/>
    </xf>
    <xf numFmtId="2" fontId="13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top"/>
    </xf>
    <xf numFmtId="2" fontId="0" fillId="0" borderId="15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31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16" fillId="0" borderId="31" xfId="0" applyFont="1" applyFill="1" applyBorder="1" applyAlignment="1">
      <alignment/>
    </xf>
    <xf numFmtId="0" fontId="20" fillId="0" borderId="37" xfId="0" applyFont="1" applyFill="1" applyBorder="1" applyAlignment="1">
      <alignment horizontal="center"/>
    </xf>
    <xf numFmtId="0" fontId="49" fillId="0" borderId="37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6" fillId="0" borderId="31" xfId="0" applyFont="1" applyFill="1" applyBorder="1" applyAlignment="1">
      <alignment wrapText="1"/>
    </xf>
    <xf numFmtId="0" fontId="4" fillId="0" borderId="31" xfId="0" applyFont="1" applyFill="1" applyBorder="1" applyAlignment="1">
      <alignment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71" fontId="49" fillId="0" borderId="0" xfId="0" applyNumberFormat="1" applyFont="1" applyFill="1" applyBorder="1" applyAlignment="1">
      <alignment horizontal="center"/>
    </xf>
    <xf numFmtId="0" fontId="0" fillId="0" borderId="31" xfId="0" applyFill="1" applyBorder="1" applyAlignment="1">
      <alignment horizontal="center" wrapText="1"/>
    </xf>
    <xf numFmtId="0" fontId="0" fillId="0" borderId="31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179" fontId="45" fillId="0" borderId="0" xfId="0" applyNumberFormat="1" applyFont="1" applyFill="1" applyBorder="1" applyAlignment="1">
      <alignment horizontal="center" vertical="center"/>
    </xf>
    <xf numFmtId="171" fontId="45" fillId="0" borderId="2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19" fillId="0" borderId="31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wrapText="1"/>
    </xf>
    <xf numFmtId="0" fontId="0" fillId="0" borderId="20" xfId="0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/>
    </xf>
    <xf numFmtId="1" fontId="49" fillId="0" borderId="26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left"/>
    </xf>
    <xf numFmtId="1" fontId="0" fillId="0" borderId="15" xfId="0" applyNumberFormat="1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 wrapText="1"/>
    </xf>
    <xf numFmtId="2" fontId="20" fillId="0" borderId="0" xfId="0" applyNumberFormat="1" applyFont="1" applyFill="1" applyAlignment="1">
      <alignment horizontal="left"/>
    </xf>
    <xf numFmtId="2" fontId="13" fillId="0" borderId="0" xfId="0" applyNumberFormat="1" applyFont="1" applyFill="1" applyAlignment="1">
      <alignment horizontal="center"/>
    </xf>
    <xf numFmtId="0" fontId="24" fillId="0" borderId="31" xfId="0" applyFont="1" applyFill="1" applyBorder="1" applyAlignment="1">
      <alignment wrapText="1"/>
    </xf>
    <xf numFmtId="0" fontId="13" fillId="0" borderId="31" xfId="0" applyFont="1" applyFill="1" applyBorder="1" applyAlignment="1">
      <alignment/>
    </xf>
    <xf numFmtId="0" fontId="20" fillId="0" borderId="31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vertical="center"/>
    </xf>
    <xf numFmtId="1" fontId="4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/>
    </xf>
    <xf numFmtId="0" fontId="0" fillId="0" borderId="31" xfId="0" applyFill="1" applyBorder="1" applyAlignment="1">
      <alignment wrapText="1"/>
    </xf>
    <xf numFmtId="0" fontId="16" fillId="0" borderId="31" xfId="0" applyFont="1" applyFill="1" applyBorder="1" applyAlignment="1">
      <alignment vertical="center" wrapText="1"/>
    </xf>
    <xf numFmtId="0" fontId="16" fillId="0" borderId="31" xfId="0" applyFont="1" applyFill="1" applyBorder="1" applyAlignment="1">
      <alignment/>
    </xf>
    <xf numFmtId="0" fontId="0" fillId="0" borderId="31" xfId="0" applyFill="1" applyBorder="1" applyAlignment="1">
      <alignment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0" borderId="31" xfId="0" applyFont="1" applyFill="1" applyBorder="1" applyAlignment="1">
      <alignment/>
    </xf>
    <xf numFmtId="0" fontId="4" fillId="0" borderId="3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19" fillId="0" borderId="31" xfId="0" applyFont="1" applyFill="1" applyBorder="1" applyAlignment="1">
      <alignment shrinkToFit="1"/>
    </xf>
    <xf numFmtId="2" fontId="49" fillId="0" borderId="0" xfId="0" applyNumberFormat="1" applyFont="1" applyFill="1" applyAlignment="1">
      <alignment horizontal="center"/>
    </xf>
    <xf numFmtId="0" fontId="4" fillId="0" borderId="15" xfId="0" applyFont="1" applyFill="1" applyBorder="1" applyAlignment="1">
      <alignment/>
    </xf>
    <xf numFmtId="0" fontId="20" fillId="0" borderId="15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2" fontId="13" fillId="0" borderId="15" xfId="0" applyNumberFormat="1" applyFont="1" applyFill="1" applyBorder="1" applyAlignment="1">
      <alignment/>
    </xf>
    <xf numFmtId="0" fontId="0" fillId="0" borderId="32" xfId="0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left"/>
    </xf>
    <xf numFmtId="172" fontId="13" fillId="0" borderId="2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13" fillId="0" borderId="31" xfId="0" applyFont="1" applyFill="1" applyBorder="1" applyAlignment="1">
      <alignment wrapText="1"/>
    </xf>
    <xf numFmtId="2" fontId="16" fillId="0" borderId="0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2" fontId="4" fillId="0" borderId="0" xfId="0" applyNumberFormat="1" applyFont="1" applyFill="1" applyBorder="1" applyAlignment="1">
      <alignment horizontal="left" wrapText="1"/>
    </xf>
    <xf numFmtId="0" fontId="16" fillId="0" borderId="31" xfId="0" applyFont="1" applyFill="1" applyBorder="1" applyAlignment="1">
      <alignment wrapText="1"/>
    </xf>
    <xf numFmtId="2" fontId="20" fillId="0" borderId="0" xfId="0" applyNumberFormat="1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left"/>
    </xf>
    <xf numFmtId="170" fontId="19" fillId="0" borderId="20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19" fillId="0" borderId="0" xfId="0" applyNumberFormat="1" applyFont="1" applyFill="1" applyAlignment="1">
      <alignment horizontal="right" vertical="top"/>
    </xf>
    <xf numFmtId="0" fontId="0" fillId="0" borderId="16" xfId="0" applyFill="1" applyBorder="1" applyAlignment="1">
      <alignment horizontal="center" vertical="center"/>
    </xf>
    <xf numFmtId="49" fontId="19" fillId="0" borderId="30" xfId="0" applyNumberFormat="1" applyFont="1" applyFill="1" applyBorder="1" applyAlignment="1">
      <alignment horizontal="right" vertical="top"/>
    </xf>
    <xf numFmtId="49" fontId="19" fillId="0" borderId="31" xfId="0" applyNumberFormat="1" applyFont="1" applyFill="1" applyBorder="1" applyAlignment="1">
      <alignment horizontal="right" vertical="top"/>
    </xf>
    <xf numFmtId="49" fontId="4" fillId="0" borderId="31" xfId="0" applyNumberFormat="1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center"/>
    </xf>
    <xf numFmtId="0" fontId="0" fillId="0" borderId="32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3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1" fontId="0" fillId="0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vertical="center"/>
    </xf>
    <xf numFmtId="1" fontId="45" fillId="0" borderId="0" xfId="0" applyNumberFormat="1" applyFont="1" applyFill="1" applyAlignment="1">
      <alignment/>
    </xf>
    <xf numFmtId="0" fontId="19" fillId="0" borderId="31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61" fillId="0" borderId="11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/>
    </xf>
    <xf numFmtId="0" fontId="34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vertical="center"/>
    </xf>
    <xf numFmtId="1" fontId="13" fillId="0" borderId="0" xfId="0" applyNumberFormat="1" applyFont="1" applyFill="1" applyBorder="1" applyAlignment="1">
      <alignment horizontal="center" vertical="center"/>
    </xf>
    <xf numFmtId="0" fontId="64" fillId="0" borderId="31" xfId="0" applyFont="1" applyFill="1" applyBorder="1" applyAlignment="1">
      <alignment vertical="center" wrapText="1"/>
    </xf>
    <xf numFmtId="2" fontId="19" fillId="0" borderId="0" xfId="0" applyNumberFormat="1" applyFont="1" applyFill="1" applyBorder="1" applyAlignment="1">
      <alignment/>
    </xf>
    <xf numFmtId="1" fontId="19" fillId="0" borderId="20" xfId="0" applyNumberFormat="1" applyFont="1" applyFill="1" applyBorder="1" applyAlignment="1">
      <alignment horizontal="center"/>
    </xf>
    <xf numFmtId="0" fontId="45" fillId="0" borderId="20" xfId="0" applyFont="1" applyFill="1" applyBorder="1" applyAlignment="1">
      <alignment horizontal="center" vertical="center"/>
    </xf>
    <xf numFmtId="49" fontId="49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0" xfId="0" applyFill="1" applyAlignment="1">
      <alignment horizontal="center"/>
    </xf>
    <xf numFmtId="0" fontId="17" fillId="0" borderId="0" xfId="0" applyFont="1" applyFill="1" applyAlignment="1">
      <alignment horizontal="center"/>
    </xf>
    <xf numFmtId="49" fontId="19" fillId="0" borderId="0" xfId="0" applyNumberFormat="1" applyFont="1" applyFill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" fontId="49" fillId="0" borderId="0" xfId="0" applyNumberFormat="1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33" xfId="0" applyFill="1" applyBorder="1" applyAlignment="1">
      <alignment/>
    </xf>
    <xf numFmtId="0" fontId="31" fillId="0" borderId="27" xfId="0" applyFont="1" applyFill="1" applyBorder="1" applyAlignment="1">
      <alignment/>
    </xf>
    <xf numFmtId="0" fontId="32" fillId="0" borderId="21" xfId="0" applyFont="1" applyFill="1" applyBorder="1" applyAlignment="1">
      <alignment/>
    </xf>
    <xf numFmtId="0" fontId="37" fillId="0" borderId="28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4" fillId="0" borderId="28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/>
    </xf>
    <xf numFmtId="0" fontId="0" fillId="0" borderId="28" xfId="0" applyFont="1" applyFill="1" applyBorder="1" applyAlignment="1">
      <alignment/>
    </xf>
    <xf numFmtId="0" fontId="38" fillId="0" borderId="28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170" fontId="35" fillId="0" borderId="0" xfId="0" applyNumberFormat="1" applyFont="1" applyFill="1" applyBorder="1" applyAlignment="1">
      <alignment horizontal="center"/>
    </xf>
    <xf numFmtId="170" fontId="20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9" fillId="0" borderId="28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33" fillId="0" borderId="23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170" fontId="9" fillId="0" borderId="0" xfId="0" applyNumberFormat="1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35" fillId="0" borderId="24" xfId="0" applyFont="1" applyFill="1" applyBorder="1" applyAlignment="1">
      <alignment/>
    </xf>
    <xf numFmtId="0" fontId="38" fillId="0" borderId="24" xfId="0" applyFont="1" applyFill="1" applyBorder="1" applyAlignment="1">
      <alignment/>
    </xf>
    <xf numFmtId="170" fontId="46" fillId="0" borderId="24" xfId="0" applyNumberFormat="1" applyFont="1" applyFill="1" applyBorder="1" applyAlignment="1">
      <alignment horizontal="center" shrinkToFit="1"/>
    </xf>
    <xf numFmtId="0" fontId="0" fillId="0" borderId="24" xfId="0" applyFont="1" applyFill="1" applyBorder="1" applyAlignment="1">
      <alignment/>
    </xf>
    <xf numFmtId="0" fontId="35" fillId="0" borderId="33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49" fontId="19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0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0" fillId="0" borderId="26" xfId="0" applyFill="1" applyBorder="1" applyAlignment="1">
      <alignment/>
    </xf>
    <xf numFmtId="0" fontId="3" fillId="0" borderId="24" xfId="0" applyFont="1" applyFill="1" applyBorder="1" applyAlignment="1">
      <alignment/>
    </xf>
    <xf numFmtId="0" fontId="60" fillId="0" borderId="28" xfId="0" applyFont="1" applyFill="1" applyBorder="1" applyAlignment="1">
      <alignment/>
    </xf>
    <xf numFmtId="0" fontId="59" fillId="0" borderId="28" xfId="0" applyFont="1" applyFill="1" applyBorder="1" applyAlignment="1">
      <alignment/>
    </xf>
    <xf numFmtId="170" fontId="3" fillId="0" borderId="0" xfId="0" applyNumberFormat="1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1" fillId="0" borderId="23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17" fillId="0" borderId="28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170" fontId="37" fillId="0" borderId="0" xfId="0" applyNumberFormat="1" applyFont="1" applyFill="1" applyBorder="1" applyAlignment="1">
      <alignment horizontal="center" shrinkToFit="1"/>
    </xf>
    <xf numFmtId="0" fontId="0" fillId="0" borderId="13" xfId="0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71" fontId="17" fillId="0" borderId="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 wrapText="1"/>
    </xf>
    <xf numFmtId="171" fontId="21" fillId="0" borderId="0" xfId="0" applyNumberFormat="1" applyFont="1" applyFill="1" applyAlignment="1">
      <alignment horizontal="center" vertical="center"/>
    </xf>
    <xf numFmtId="171" fontId="45" fillId="0" borderId="0" xfId="0" applyNumberFormat="1" applyFont="1" applyFill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27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70" fontId="2" fillId="0" borderId="2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171" fontId="21" fillId="0" borderId="0" xfId="0" applyNumberFormat="1" applyFont="1" applyFill="1" applyBorder="1" applyAlignment="1">
      <alignment vertical="center"/>
    </xf>
    <xf numFmtId="171" fontId="45" fillId="0" borderId="0" xfId="0" applyNumberFormat="1" applyFont="1" applyFill="1" applyBorder="1" applyAlignment="1">
      <alignment vertical="center"/>
    </xf>
    <xf numFmtId="170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170" fontId="41" fillId="0" borderId="0" xfId="0" applyNumberFormat="1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/>
    </xf>
    <xf numFmtId="170" fontId="21" fillId="0" borderId="0" xfId="0" applyNumberFormat="1" applyFont="1" applyFill="1" applyBorder="1" applyAlignment="1">
      <alignment/>
    </xf>
    <xf numFmtId="49" fontId="45" fillId="0" borderId="0" xfId="0" applyNumberFormat="1" applyFont="1" applyFill="1" applyAlignment="1">
      <alignment/>
    </xf>
    <xf numFmtId="179" fontId="0" fillId="0" borderId="13" xfId="0" applyNumberForma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171" fontId="0" fillId="0" borderId="16" xfId="0" applyNumberFormat="1" applyFill="1" applyBorder="1" applyAlignment="1">
      <alignment vertical="center"/>
    </xf>
    <xf numFmtId="0" fontId="17" fillId="0" borderId="11" xfId="0" applyFont="1" applyFill="1" applyBorder="1" applyAlignment="1">
      <alignment horizontal="left"/>
    </xf>
    <xf numFmtId="179" fontId="0" fillId="0" borderId="0" xfId="0" applyNumberFormat="1" applyFill="1" applyBorder="1" applyAlignment="1">
      <alignment horizontal="center" vertical="center"/>
    </xf>
    <xf numFmtId="171" fontId="0" fillId="0" borderId="20" xfId="0" applyNumberForma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45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2" fontId="45" fillId="0" borderId="0" xfId="0" applyNumberFormat="1" applyFont="1" applyFill="1" applyAlignment="1">
      <alignment/>
    </xf>
    <xf numFmtId="179" fontId="21" fillId="0" borderId="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71" fontId="21" fillId="0" borderId="20" xfId="0" applyNumberFormat="1" applyFont="1" applyFill="1" applyBorder="1" applyAlignment="1">
      <alignment horizontal="center" vertical="center"/>
    </xf>
    <xf numFmtId="179" fontId="15" fillId="0" borderId="0" xfId="0" applyNumberFormat="1" applyFont="1" applyFill="1" applyBorder="1" applyAlignment="1">
      <alignment horizontal="center" vertical="center"/>
    </xf>
    <xf numFmtId="171" fontId="15" fillId="0" borderId="20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1" fontId="45" fillId="0" borderId="0" xfId="0" applyNumberFormat="1" applyFont="1" applyFill="1" applyAlignment="1">
      <alignment horizontal="left"/>
    </xf>
    <xf numFmtId="179" fontId="21" fillId="0" borderId="0" xfId="0" applyNumberFormat="1" applyFont="1" applyFill="1" applyBorder="1" applyAlignment="1">
      <alignment horizontal="center" vertical="center"/>
    </xf>
    <xf numFmtId="171" fontId="21" fillId="0" borderId="2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Alignment="1">
      <alignment horizontal="left"/>
    </xf>
    <xf numFmtId="1" fontId="19" fillId="0" borderId="0" xfId="0" applyNumberFormat="1" applyFont="1" applyFill="1" applyAlignment="1">
      <alignment horizontal="left"/>
    </xf>
    <xf numFmtId="179" fontId="0" fillId="0" borderId="15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1" fontId="0" fillId="0" borderId="26" xfId="0" applyNumberFormat="1" applyFill="1" applyBorder="1" applyAlignment="1">
      <alignment horizontal="center" vertical="center"/>
    </xf>
    <xf numFmtId="171" fontId="0" fillId="0" borderId="0" xfId="0" applyNumberFormat="1" applyFill="1" applyBorder="1" applyAlignment="1">
      <alignment horizontal="center" vertical="center"/>
    </xf>
    <xf numFmtId="179" fontId="0" fillId="0" borderId="0" xfId="0" applyNumberFormat="1" applyFill="1" applyAlignment="1">
      <alignment vertical="center"/>
    </xf>
    <xf numFmtId="171" fontId="0" fillId="0" borderId="0" xfId="0" applyNumberFormat="1" applyFill="1" applyAlignment="1">
      <alignment vertical="center"/>
    </xf>
    <xf numFmtId="0" fontId="45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71" fontId="21" fillId="0" borderId="0" xfId="0" applyNumberFormat="1" applyFont="1" applyFill="1" applyBorder="1" applyAlignment="1">
      <alignment horizontal="center" vertical="center"/>
    </xf>
    <xf numFmtId="179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71" fontId="13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/>
    </xf>
    <xf numFmtId="179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71" fontId="23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ill="1" applyAlignment="1">
      <alignment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70" fontId="23" fillId="0" borderId="0" xfId="0" applyNumberFormat="1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/>
    </xf>
    <xf numFmtId="0" fontId="65" fillId="0" borderId="28" xfId="0" applyFont="1" applyFill="1" applyBorder="1" applyAlignment="1">
      <alignment horizontal="left"/>
    </xf>
    <xf numFmtId="0" fontId="40" fillId="0" borderId="40" xfId="0" applyFont="1" applyFill="1" applyBorder="1" applyAlignment="1">
      <alignment/>
    </xf>
    <xf numFmtId="0" fontId="23" fillId="0" borderId="28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20" xfId="0" applyFill="1" applyBorder="1" applyAlignment="1">
      <alignment/>
    </xf>
    <xf numFmtId="0" fontId="19" fillId="0" borderId="15" xfId="0" applyFont="1" applyFill="1" applyBorder="1" applyAlignment="1">
      <alignment horizontal="center"/>
    </xf>
    <xf numFmtId="170" fontId="0" fillId="0" borderId="0" xfId="0" applyNumberFormat="1" applyFill="1" applyAlignment="1">
      <alignment/>
    </xf>
    <xf numFmtId="170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170" fontId="21" fillId="0" borderId="0" xfId="0" applyNumberFormat="1" applyFont="1" applyFill="1" applyAlignment="1">
      <alignment horizontal="center"/>
    </xf>
    <xf numFmtId="0" fontId="0" fillId="0" borderId="3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2" fontId="17" fillId="0" borderId="0" xfId="0" applyNumberFormat="1" applyFont="1" applyFill="1" applyBorder="1" applyAlignment="1">
      <alignment horizontal="left"/>
    </xf>
    <xf numFmtId="2" fontId="49" fillId="0" borderId="0" xfId="0" applyNumberFormat="1" applyFont="1" applyFill="1" applyBorder="1" applyAlignment="1">
      <alignment horizontal="left"/>
    </xf>
    <xf numFmtId="0" fontId="49" fillId="0" borderId="26" xfId="0" applyFont="1" applyFill="1" applyBorder="1" applyAlignment="1">
      <alignment horizontal="center"/>
    </xf>
    <xf numFmtId="1" fontId="13" fillId="0" borderId="15" xfId="0" applyNumberFormat="1" applyFont="1" applyFill="1" applyBorder="1" applyAlignment="1">
      <alignment horizontal="left"/>
    </xf>
    <xf numFmtId="0" fontId="0" fillId="0" borderId="31" xfId="0" applyFont="1" applyFill="1" applyBorder="1" applyAlignment="1">
      <alignment horizontal="center" vertical="center" wrapText="1"/>
    </xf>
    <xf numFmtId="2" fontId="104" fillId="0" borderId="0" xfId="0" applyNumberFormat="1" applyFont="1" applyFill="1" applyAlignment="1">
      <alignment horizontal="center"/>
    </xf>
    <xf numFmtId="2" fontId="13" fillId="0" borderId="20" xfId="0" applyNumberFormat="1" applyFont="1" applyFill="1" applyBorder="1" applyAlignment="1">
      <alignment horizontal="center"/>
    </xf>
    <xf numFmtId="2" fontId="49" fillId="0" borderId="0" xfId="0" applyNumberFormat="1" applyFont="1" applyFill="1" applyBorder="1" applyAlignment="1">
      <alignment horizontal="center"/>
    </xf>
    <xf numFmtId="0" fontId="7" fillId="0" borderId="31" xfId="0" applyFont="1" applyFill="1" applyBorder="1" applyAlignment="1">
      <alignment wrapText="1"/>
    </xf>
    <xf numFmtId="172" fontId="45" fillId="0" borderId="20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wrapText="1"/>
    </xf>
    <xf numFmtId="0" fontId="19" fillId="0" borderId="0" xfId="0" applyFont="1" applyFill="1" applyAlignment="1">
      <alignment horizontal="center" vertical="top"/>
    </xf>
    <xf numFmtId="2" fontId="19" fillId="0" borderId="0" xfId="0" applyNumberFormat="1" applyFont="1" applyFill="1" applyAlignment="1">
      <alignment horizontal="center" vertical="top"/>
    </xf>
    <xf numFmtId="2" fontId="16" fillId="0" borderId="0" xfId="0" applyNumberFormat="1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 wrapText="1"/>
    </xf>
    <xf numFmtId="2" fontId="20" fillId="0" borderId="2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 wrapText="1"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/>
    </xf>
    <xf numFmtId="1" fontId="49" fillId="0" borderId="0" xfId="0" applyNumberFormat="1" applyFont="1" applyFill="1" applyBorder="1" applyAlignment="1">
      <alignment horizontal="left"/>
    </xf>
    <xf numFmtId="1" fontId="0" fillId="0" borderId="15" xfId="0" applyNumberFormat="1" applyFont="1" applyFill="1" applyBorder="1" applyAlignment="1">
      <alignment horizontal="left"/>
    </xf>
    <xf numFmtId="1" fontId="20" fillId="0" borderId="15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0" fillId="0" borderId="31" xfId="0" applyFont="1" applyFill="1" applyBorder="1" applyAlignment="1">
      <alignment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4"/>
  <sheetViews>
    <sheetView view="pageBreakPreview" zoomScale="70" zoomScaleSheetLayoutView="70" workbookViewId="0" topLeftCell="A151">
      <selection activeCell="D125" sqref="D125"/>
    </sheetView>
  </sheetViews>
  <sheetFormatPr defaultColWidth="9.140625" defaultRowHeight="12.75"/>
  <cols>
    <col min="1" max="1" width="4.00390625" style="465" customWidth="1"/>
    <col min="2" max="2" width="26.57421875" style="465" customWidth="1"/>
    <col min="3" max="3" width="12.28125" style="465" customWidth="1"/>
    <col min="4" max="4" width="9.28125" style="465" customWidth="1"/>
    <col min="5" max="5" width="17.140625" style="465" customWidth="1"/>
    <col min="6" max="6" width="10.8515625" style="465" customWidth="1"/>
    <col min="7" max="7" width="13.8515625" style="465" customWidth="1"/>
    <col min="8" max="8" width="14.00390625" style="465" customWidth="1"/>
    <col min="9" max="9" width="10.57421875" style="465" customWidth="1"/>
    <col min="10" max="10" width="13.00390625" style="465" customWidth="1"/>
    <col min="11" max="11" width="13.421875" style="465" customWidth="1"/>
    <col min="12" max="12" width="13.57421875" style="465" customWidth="1"/>
    <col min="13" max="13" width="14.00390625" style="465" customWidth="1"/>
    <col min="14" max="14" width="10.421875" style="465" customWidth="1"/>
    <col min="15" max="15" width="12.8515625" style="465" customWidth="1"/>
    <col min="16" max="16" width="11.00390625" style="465" customWidth="1"/>
    <col min="17" max="17" width="20.57421875" style="465" customWidth="1"/>
    <col min="18" max="18" width="4.7109375" style="465" customWidth="1"/>
    <col min="19" max="16384" width="9.140625" style="465" customWidth="1"/>
  </cols>
  <sheetData>
    <row r="1" spans="1:17" ht="22.5" customHeight="1">
      <c r="A1" s="1" t="s">
        <v>238</v>
      </c>
      <c r="Q1" s="580" t="s">
        <v>458</v>
      </c>
    </row>
    <row r="2" spans="1:11" ht="15">
      <c r="A2" s="16" t="s">
        <v>239</v>
      </c>
      <c r="K2" s="82"/>
    </row>
    <row r="3" spans="1:8" ht="21" customHeight="1">
      <c r="A3" s="187" t="s">
        <v>0</v>
      </c>
      <c r="H3" s="581"/>
    </row>
    <row r="4" spans="1:16" ht="22.5" customHeight="1" thickBot="1">
      <c r="A4" s="187" t="s">
        <v>240</v>
      </c>
      <c r="G4" s="514"/>
      <c r="H4" s="514"/>
      <c r="I4" s="82" t="s">
        <v>398</v>
      </c>
      <c r="J4" s="514"/>
      <c r="K4" s="514"/>
      <c r="L4" s="514"/>
      <c r="M4" s="514"/>
      <c r="N4" s="82" t="s">
        <v>399</v>
      </c>
      <c r="O4" s="514"/>
      <c r="P4" s="514"/>
    </row>
    <row r="5" spans="1:17" s="584" customFormat="1" ht="56.25" customHeight="1" thickBot="1" thickTop="1">
      <c r="A5" s="582" t="s">
        <v>8</v>
      </c>
      <c r="B5" s="551" t="s">
        <v>9</v>
      </c>
      <c r="C5" s="552" t="s">
        <v>1</v>
      </c>
      <c r="D5" s="552" t="s">
        <v>2</v>
      </c>
      <c r="E5" s="552" t="s">
        <v>3</v>
      </c>
      <c r="F5" s="552" t="s">
        <v>10</v>
      </c>
      <c r="G5" s="550" t="s">
        <v>456</v>
      </c>
      <c r="H5" s="552" t="s">
        <v>457</v>
      </c>
      <c r="I5" s="552" t="s">
        <v>4</v>
      </c>
      <c r="J5" s="552" t="s">
        <v>5</v>
      </c>
      <c r="K5" s="583" t="s">
        <v>6</v>
      </c>
      <c r="L5" s="550" t="str">
        <f>G5</f>
        <v>FINAL READING 01/12/2016</v>
      </c>
      <c r="M5" s="552" t="str">
        <f>H5</f>
        <v>INTIAL READING 01/11/2016</v>
      </c>
      <c r="N5" s="552" t="s">
        <v>4</v>
      </c>
      <c r="O5" s="552" t="s">
        <v>5</v>
      </c>
      <c r="P5" s="583" t="s">
        <v>6</v>
      </c>
      <c r="Q5" s="583" t="s">
        <v>310</v>
      </c>
    </row>
    <row r="6" spans="1:12" ht="1.5" customHeight="1" hidden="1" thickTop="1">
      <c r="A6" s="7"/>
      <c r="B6" s="8"/>
      <c r="C6" s="7"/>
      <c r="D6" s="7"/>
      <c r="E6" s="7"/>
      <c r="F6" s="7"/>
      <c r="L6" s="477"/>
    </row>
    <row r="7" spans="1:17" ht="15.75" customHeight="1" thickTop="1">
      <c r="A7" s="276"/>
      <c r="B7" s="346" t="s">
        <v>14</v>
      </c>
      <c r="C7" s="335"/>
      <c r="D7" s="349"/>
      <c r="E7" s="349"/>
      <c r="F7" s="335"/>
      <c r="G7" s="341"/>
      <c r="H7" s="515"/>
      <c r="I7" s="515"/>
      <c r="J7" s="515"/>
      <c r="K7" s="130"/>
      <c r="L7" s="341"/>
      <c r="M7" s="515"/>
      <c r="N7" s="515"/>
      <c r="O7" s="515"/>
      <c r="P7" s="585"/>
      <c r="Q7" s="469"/>
    </row>
    <row r="8" spans="1:17" ht="16.5" customHeight="1">
      <c r="A8" s="276">
        <v>1</v>
      </c>
      <c r="B8" s="345" t="s">
        <v>15</v>
      </c>
      <c r="C8" s="335">
        <v>5128429</v>
      </c>
      <c r="D8" s="348" t="s">
        <v>12</v>
      </c>
      <c r="E8" s="327" t="s">
        <v>347</v>
      </c>
      <c r="F8" s="335">
        <v>-1000</v>
      </c>
      <c r="G8" s="341">
        <v>997551</v>
      </c>
      <c r="H8" s="342">
        <v>998404</v>
      </c>
      <c r="I8" s="342">
        <f>G8-H8</f>
        <v>-853</v>
      </c>
      <c r="J8" s="342">
        <f>$F8*I8</f>
        <v>853000</v>
      </c>
      <c r="K8" s="343">
        <f>J8/1000000</f>
        <v>0.853</v>
      </c>
      <c r="L8" s="341">
        <v>999713</v>
      </c>
      <c r="M8" s="342">
        <v>999716</v>
      </c>
      <c r="N8" s="342">
        <f>L8-M8</f>
        <v>-3</v>
      </c>
      <c r="O8" s="342">
        <f>$F8*N8</f>
        <v>3000</v>
      </c>
      <c r="P8" s="343">
        <f>O8/1000000</f>
        <v>0.003</v>
      </c>
      <c r="Q8" s="750"/>
    </row>
    <row r="9" spans="1:17" ht="16.5">
      <c r="A9" s="276">
        <v>2</v>
      </c>
      <c r="B9" s="345" t="s">
        <v>381</v>
      </c>
      <c r="C9" s="335">
        <v>4864976</v>
      </c>
      <c r="D9" s="348" t="s">
        <v>12</v>
      </c>
      <c r="E9" s="327" t="s">
        <v>347</v>
      </c>
      <c r="F9" s="335">
        <v>-1000</v>
      </c>
      <c r="G9" s="341">
        <v>15124</v>
      </c>
      <c r="H9" s="342">
        <v>13093</v>
      </c>
      <c r="I9" s="342">
        <f>G9-H9</f>
        <v>2031</v>
      </c>
      <c r="J9" s="342">
        <f>$F9*I9</f>
        <v>-2031000</v>
      </c>
      <c r="K9" s="343">
        <f>J9/1000000</f>
        <v>-2.031</v>
      </c>
      <c r="L9" s="341">
        <v>998768</v>
      </c>
      <c r="M9" s="342">
        <v>998762</v>
      </c>
      <c r="N9" s="342">
        <f>L9-M9</f>
        <v>6</v>
      </c>
      <c r="O9" s="342">
        <f>$F9*N9</f>
        <v>-6000</v>
      </c>
      <c r="P9" s="343">
        <f>O9/1000000</f>
        <v>-0.006</v>
      </c>
      <c r="Q9" s="476"/>
    </row>
    <row r="10" spans="1:17" ht="15.75" customHeight="1">
      <c r="A10" s="276">
        <v>3</v>
      </c>
      <c r="B10" s="345" t="s">
        <v>17</v>
      </c>
      <c r="C10" s="335">
        <v>4864905</v>
      </c>
      <c r="D10" s="348" t="s">
        <v>12</v>
      </c>
      <c r="E10" s="327" t="s">
        <v>347</v>
      </c>
      <c r="F10" s="335">
        <v>-1000</v>
      </c>
      <c r="G10" s="341">
        <v>962324</v>
      </c>
      <c r="H10" s="342">
        <v>963390</v>
      </c>
      <c r="I10" s="342">
        <f>G10-H10</f>
        <v>-1066</v>
      </c>
      <c r="J10" s="342">
        <f>$F10*I10</f>
        <v>1066000</v>
      </c>
      <c r="K10" s="343">
        <f>J10/1000000</f>
        <v>1.066</v>
      </c>
      <c r="L10" s="341">
        <v>995709</v>
      </c>
      <c r="M10" s="342">
        <v>995720</v>
      </c>
      <c r="N10" s="342">
        <f>L10-M10</f>
        <v>-11</v>
      </c>
      <c r="O10" s="342">
        <f>$F10*N10</f>
        <v>11000</v>
      </c>
      <c r="P10" s="343">
        <f>O10/1000000</f>
        <v>0.011</v>
      </c>
      <c r="Q10" s="469"/>
    </row>
    <row r="11" spans="1:17" ht="15.75" customHeight="1">
      <c r="A11" s="276"/>
      <c r="B11" s="346" t="s">
        <v>18</v>
      </c>
      <c r="C11" s="335"/>
      <c r="D11" s="349"/>
      <c r="E11" s="349"/>
      <c r="F11" s="335"/>
      <c r="G11" s="341"/>
      <c r="H11" s="342"/>
      <c r="I11" s="342"/>
      <c r="J11" s="342"/>
      <c r="K11" s="343"/>
      <c r="L11" s="341"/>
      <c r="M11" s="342"/>
      <c r="N11" s="342"/>
      <c r="O11" s="342"/>
      <c r="P11" s="343"/>
      <c r="Q11" s="469"/>
    </row>
    <row r="12" spans="1:17" ht="15.75" customHeight="1">
      <c r="A12" s="276">
        <v>4</v>
      </c>
      <c r="B12" s="345" t="s">
        <v>15</v>
      </c>
      <c r="C12" s="335">
        <v>5295129</v>
      </c>
      <c r="D12" s="348" t="s">
        <v>12</v>
      </c>
      <c r="E12" s="327" t="s">
        <v>347</v>
      </c>
      <c r="F12" s="335">
        <v>-1000</v>
      </c>
      <c r="G12" s="341">
        <v>998940</v>
      </c>
      <c r="H12" s="342">
        <v>999312</v>
      </c>
      <c r="I12" s="342">
        <f>G12-H12</f>
        <v>-372</v>
      </c>
      <c r="J12" s="342">
        <f>$F12*I12</f>
        <v>372000</v>
      </c>
      <c r="K12" s="343">
        <f>J12/1000000</f>
        <v>0.372</v>
      </c>
      <c r="L12" s="341">
        <v>973445</v>
      </c>
      <c r="M12" s="342">
        <v>973305</v>
      </c>
      <c r="N12" s="342">
        <f>L12-M12</f>
        <v>140</v>
      </c>
      <c r="O12" s="342">
        <f>$F12*N12</f>
        <v>-140000</v>
      </c>
      <c r="P12" s="343">
        <f>O12/1000000</f>
        <v>-0.14</v>
      </c>
      <c r="Q12" s="469"/>
    </row>
    <row r="13" spans="1:17" ht="15.75" customHeight="1">
      <c r="A13" s="276">
        <v>5</v>
      </c>
      <c r="B13" s="345" t="s">
        <v>16</v>
      </c>
      <c r="C13" s="335">
        <v>4864912</v>
      </c>
      <c r="D13" s="348" t="s">
        <v>12</v>
      </c>
      <c r="E13" s="327" t="s">
        <v>347</v>
      </c>
      <c r="F13" s="335">
        <v>-1000</v>
      </c>
      <c r="G13" s="341">
        <v>2846</v>
      </c>
      <c r="H13" s="342">
        <v>2405</v>
      </c>
      <c r="I13" s="342">
        <f>G13-H13</f>
        <v>441</v>
      </c>
      <c r="J13" s="342">
        <f>$F13*I13</f>
        <v>-441000</v>
      </c>
      <c r="K13" s="343">
        <f>J13/1000000</f>
        <v>-0.441</v>
      </c>
      <c r="L13" s="341">
        <v>999041</v>
      </c>
      <c r="M13" s="342">
        <v>999053</v>
      </c>
      <c r="N13" s="342">
        <f>L13-M13</f>
        <v>-12</v>
      </c>
      <c r="O13" s="342">
        <f>$F13*N13</f>
        <v>12000</v>
      </c>
      <c r="P13" s="343">
        <f>O13/1000000</f>
        <v>0.012</v>
      </c>
      <c r="Q13" s="469"/>
    </row>
    <row r="14" spans="1:17" ht="15.75" customHeight="1">
      <c r="A14" s="276"/>
      <c r="B14" s="346" t="s">
        <v>21</v>
      </c>
      <c r="C14" s="335"/>
      <c r="D14" s="349"/>
      <c r="E14" s="327"/>
      <c r="F14" s="335"/>
      <c r="G14" s="341"/>
      <c r="H14" s="342"/>
      <c r="I14" s="342"/>
      <c r="J14" s="342"/>
      <c r="K14" s="343"/>
      <c r="L14" s="341"/>
      <c r="M14" s="342"/>
      <c r="N14" s="342"/>
      <c r="O14" s="342"/>
      <c r="P14" s="343"/>
      <c r="Q14" s="469"/>
    </row>
    <row r="15" spans="1:17" ht="14.25" customHeight="1">
      <c r="A15" s="276">
        <v>6</v>
      </c>
      <c r="B15" s="345" t="s">
        <v>15</v>
      </c>
      <c r="C15" s="335">
        <v>4864982</v>
      </c>
      <c r="D15" s="348" t="s">
        <v>12</v>
      </c>
      <c r="E15" s="327" t="s">
        <v>347</v>
      </c>
      <c r="F15" s="335">
        <v>-1000</v>
      </c>
      <c r="G15" s="341">
        <v>24453</v>
      </c>
      <c r="H15" s="342">
        <v>24027</v>
      </c>
      <c r="I15" s="342">
        <f>G15-H15</f>
        <v>426</v>
      </c>
      <c r="J15" s="342">
        <f>$F15*I15</f>
        <v>-426000</v>
      </c>
      <c r="K15" s="343">
        <f>J15/1000000</f>
        <v>-0.426</v>
      </c>
      <c r="L15" s="341">
        <v>17606</v>
      </c>
      <c r="M15" s="342">
        <v>17606</v>
      </c>
      <c r="N15" s="342">
        <f>L15-M15</f>
        <v>0</v>
      </c>
      <c r="O15" s="342">
        <f>$F15*N15</f>
        <v>0</v>
      </c>
      <c r="P15" s="343">
        <f>O15/1000000</f>
        <v>0</v>
      </c>
      <c r="Q15" s="469"/>
    </row>
    <row r="16" spans="1:17" ht="13.5" customHeight="1">
      <c r="A16" s="276">
        <v>7</v>
      </c>
      <c r="B16" s="345" t="s">
        <v>16</v>
      </c>
      <c r="C16" s="335">
        <v>4865022</v>
      </c>
      <c r="D16" s="348" t="s">
        <v>12</v>
      </c>
      <c r="E16" s="327" t="s">
        <v>347</v>
      </c>
      <c r="F16" s="335">
        <v>-1000</v>
      </c>
      <c r="G16" s="341">
        <v>615</v>
      </c>
      <c r="H16" s="342">
        <v>297</v>
      </c>
      <c r="I16" s="342">
        <f>G16-H16</f>
        <v>318</v>
      </c>
      <c r="J16" s="342">
        <f>$F16*I16</f>
        <v>-318000</v>
      </c>
      <c r="K16" s="343">
        <f>J16/1000000</f>
        <v>-0.318</v>
      </c>
      <c r="L16" s="341">
        <v>999713</v>
      </c>
      <c r="M16" s="342">
        <v>999713</v>
      </c>
      <c r="N16" s="342">
        <f>L16-M16</f>
        <v>0</v>
      </c>
      <c r="O16" s="342">
        <f>$F16*N16</f>
        <v>0</v>
      </c>
      <c r="P16" s="343">
        <f>O16/1000000</f>
        <v>0</v>
      </c>
      <c r="Q16" s="481"/>
    </row>
    <row r="17" spans="1:17" ht="14.25" customHeight="1">
      <c r="A17" s="276">
        <v>8</v>
      </c>
      <c r="B17" s="345" t="s">
        <v>22</v>
      </c>
      <c r="C17" s="335">
        <v>4864953</v>
      </c>
      <c r="D17" s="348" t="s">
        <v>12</v>
      </c>
      <c r="E17" s="327" t="s">
        <v>347</v>
      </c>
      <c r="F17" s="335">
        <v>-1250</v>
      </c>
      <c r="G17" s="341">
        <v>9914</v>
      </c>
      <c r="H17" s="342">
        <v>10430</v>
      </c>
      <c r="I17" s="342">
        <f>G17-H17</f>
        <v>-516</v>
      </c>
      <c r="J17" s="342">
        <f>$F17*I17</f>
        <v>645000</v>
      </c>
      <c r="K17" s="343">
        <f>J17/1000000</f>
        <v>0.645</v>
      </c>
      <c r="L17" s="341">
        <v>991918</v>
      </c>
      <c r="M17" s="342">
        <v>991918</v>
      </c>
      <c r="N17" s="342">
        <f>L17-M17</f>
        <v>0</v>
      </c>
      <c r="O17" s="342">
        <f>$F17*N17</f>
        <v>0</v>
      </c>
      <c r="P17" s="343">
        <f>O17/1000000</f>
        <v>0</v>
      </c>
      <c r="Q17" s="480"/>
    </row>
    <row r="18" spans="1:17" ht="13.5" customHeight="1">
      <c r="A18" s="276">
        <v>9</v>
      </c>
      <c r="B18" s="345" t="s">
        <v>23</v>
      </c>
      <c r="C18" s="335">
        <v>4864984</v>
      </c>
      <c r="D18" s="348" t="s">
        <v>12</v>
      </c>
      <c r="E18" s="327" t="s">
        <v>347</v>
      </c>
      <c r="F18" s="335">
        <v>-1000</v>
      </c>
      <c r="G18" s="341">
        <v>989555</v>
      </c>
      <c r="H18" s="342">
        <v>990891</v>
      </c>
      <c r="I18" s="342">
        <f>G18-H18</f>
        <v>-1336</v>
      </c>
      <c r="J18" s="342">
        <f>$F18*I18</f>
        <v>1336000</v>
      </c>
      <c r="K18" s="343">
        <f>J18/1000000</f>
        <v>1.336</v>
      </c>
      <c r="L18" s="341">
        <v>981193</v>
      </c>
      <c r="M18" s="342">
        <v>981193</v>
      </c>
      <c r="N18" s="342">
        <f>L18-M18</f>
        <v>0</v>
      </c>
      <c r="O18" s="342">
        <f>$F18*N18</f>
        <v>0</v>
      </c>
      <c r="P18" s="343">
        <f>O18/1000000</f>
        <v>0</v>
      </c>
      <c r="Q18" s="469"/>
    </row>
    <row r="19" spans="1:17" ht="15.75" customHeight="1">
      <c r="A19" s="276"/>
      <c r="B19" s="346" t="s">
        <v>24</v>
      </c>
      <c r="C19" s="335"/>
      <c r="D19" s="349"/>
      <c r="E19" s="327"/>
      <c r="F19" s="335"/>
      <c r="G19" s="341"/>
      <c r="H19" s="342"/>
      <c r="I19" s="342"/>
      <c r="J19" s="342"/>
      <c r="K19" s="343"/>
      <c r="L19" s="341"/>
      <c r="M19" s="342"/>
      <c r="N19" s="342"/>
      <c r="O19" s="342"/>
      <c r="P19" s="343"/>
      <c r="Q19" s="469"/>
    </row>
    <row r="20" spans="1:17" ht="15.75" customHeight="1">
      <c r="A20" s="276">
        <v>10</v>
      </c>
      <c r="B20" s="345" t="s">
        <v>15</v>
      </c>
      <c r="C20" s="335">
        <v>4864930</v>
      </c>
      <c r="D20" s="348" t="s">
        <v>12</v>
      </c>
      <c r="E20" s="327" t="s">
        <v>347</v>
      </c>
      <c r="F20" s="335">
        <v>-1000</v>
      </c>
      <c r="G20" s="341">
        <v>1000070</v>
      </c>
      <c r="H20" s="342">
        <v>999770</v>
      </c>
      <c r="I20" s="342">
        <f aca="true" t="shared" si="0" ref="I20:I27">G20-H20</f>
        <v>300</v>
      </c>
      <c r="J20" s="342">
        <f aca="true" t="shared" si="1" ref="J20:J27">$F20*I20</f>
        <v>-300000</v>
      </c>
      <c r="K20" s="343">
        <f aca="true" t="shared" si="2" ref="K20:K27">J20/1000000</f>
        <v>-0.3</v>
      </c>
      <c r="L20" s="341">
        <v>20</v>
      </c>
      <c r="M20" s="342">
        <v>20</v>
      </c>
      <c r="N20" s="342">
        <f aca="true" t="shared" si="3" ref="N20:N27">L20-M20</f>
        <v>0</v>
      </c>
      <c r="O20" s="342">
        <f aca="true" t="shared" si="4" ref="O20:O27">$F20*N20</f>
        <v>0</v>
      </c>
      <c r="P20" s="343">
        <f aca="true" t="shared" si="5" ref="P20:P27">O20/1000000</f>
        <v>0</v>
      </c>
      <c r="Q20" s="481"/>
    </row>
    <row r="21" spans="1:17" ht="15.75" customHeight="1">
      <c r="A21" s="276">
        <v>11</v>
      </c>
      <c r="B21" s="345" t="s">
        <v>25</v>
      </c>
      <c r="C21" s="335">
        <v>5128412</v>
      </c>
      <c r="D21" s="348" t="s">
        <v>12</v>
      </c>
      <c r="E21" s="327" t="s">
        <v>347</v>
      </c>
      <c r="F21" s="335">
        <v>-1000</v>
      </c>
      <c r="G21" s="341">
        <v>1000178</v>
      </c>
      <c r="H21" s="342">
        <v>999847</v>
      </c>
      <c r="I21" s="342">
        <f>G21-H21</f>
        <v>331</v>
      </c>
      <c r="J21" s="342">
        <f>$F21*I21</f>
        <v>-331000</v>
      </c>
      <c r="K21" s="343">
        <f>J21/1000000</f>
        <v>-0.331</v>
      </c>
      <c r="L21" s="341">
        <v>3</v>
      </c>
      <c r="M21" s="342">
        <v>3</v>
      </c>
      <c r="N21" s="342">
        <f>L21-M21</f>
        <v>0</v>
      </c>
      <c r="O21" s="342">
        <f>$F21*N21</f>
        <v>0</v>
      </c>
      <c r="P21" s="343">
        <f>O21/1000000</f>
        <v>0</v>
      </c>
      <c r="Q21" s="469"/>
    </row>
    <row r="22" spans="1:17" ht="16.5">
      <c r="A22" s="276">
        <v>12</v>
      </c>
      <c r="B22" s="345" t="s">
        <v>22</v>
      </c>
      <c r="C22" s="335">
        <v>5128410</v>
      </c>
      <c r="D22" s="348" t="s">
        <v>12</v>
      </c>
      <c r="E22" s="327" t="s">
        <v>347</v>
      </c>
      <c r="F22" s="335">
        <v>-1000</v>
      </c>
      <c r="G22" s="341">
        <v>974306</v>
      </c>
      <c r="H22" s="342">
        <v>975323</v>
      </c>
      <c r="I22" s="342">
        <f t="shared" si="0"/>
        <v>-1017</v>
      </c>
      <c r="J22" s="342">
        <f t="shared" si="1"/>
        <v>1017000</v>
      </c>
      <c r="K22" s="343">
        <f t="shared" si="2"/>
        <v>1.017</v>
      </c>
      <c r="L22" s="341">
        <v>997757</v>
      </c>
      <c r="M22" s="342">
        <v>997757</v>
      </c>
      <c r="N22" s="342">
        <f t="shared" si="3"/>
        <v>0</v>
      </c>
      <c r="O22" s="342">
        <f t="shared" si="4"/>
        <v>0</v>
      </c>
      <c r="P22" s="343">
        <f t="shared" si="5"/>
        <v>0</v>
      </c>
      <c r="Q22" s="480"/>
    </row>
    <row r="23" spans="1:17" ht="18.75" customHeight="1">
      <c r="A23" s="276">
        <v>13</v>
      </c>
      <c r="B23" s="345" t="s">
        <v>26</v>
      </c>
      <c r="C23" s="335">
        <v>4902494</v>
      </c>
      <c r="D23" s="348" t="s">
        <v>12</v>
      </c>
      <c r="E23" s="327" t="s">
        <v>347</v>
      </c>
      <c r="F23" s="335">
        <v>1000</v>
      </c>
      <c r="G23" s="341">
        <v>936971</v>
      </c>
      <c r="H23" s="342">
        <v>941256</v>
      </c>
      <c r="I23" s="342">
        <f>G23-H23</f>
        <v>-4285</v>
      </c>
      <c r="J23" s="342">
        <f>$F23*I23</f>
        <v>-4285000</v>
      </c>
      <c r="K23" s="343">
        <f>J23/1000000</f>
        <v>-4.285</v>
      </c>
      <c r="L23" s="341">
        <v>999983</v>
      </c>
      <c r="M23" s="342">
        <v>999983</v>
      </c>
      <c r="N23" s="342">
        <f>L23-M23</f>
        <v>0</v>
      </c>
      <c r="O23" s="342">
        <f>$F23*N23</f>
        <v>0</v>
      </c>
      <c r="P23" s="343">
        <f>O23/1000000</f>
        <v>0</v>
      </c>
      <c r="Q23" s="469"/>
    </row>
    <row r="24" spans="1:17" ht="18.75" customHeight="1">
      <c r="A24" s="276"/>
      <c r="B24" s="346" t="s">
        <v>440</v>
      </c>
      <c r="C24" s="335"/>
      <c r="D24" s="348"/>
      <c r="E24" s="327"/>
      <c r="F24" s="335"/>
      <c r="G24" s="341"/>
      <c r="H24" s="342"/>
      <c r="I24" s="342"/>
      <c r="J24" s="342"/>
      <c r="K24" s="343"/>
      <c r="L24" s="341"/>
      <c r="M24" s="342"/>
      <c r="N24" s="342"/>
      <c r="O24" s="342"/>
      <c r="P24" s="343"/>
      <c r="Q24" s="469"/>
    </row>
    <row r="25" spans="1:17" ht="15.75" customHeight="1">
      <c r="A25" s="276">
        <v>14</v>
      </c>
      <c r="B25" s="345" t="s">
        <v>15</v>
      </c>
      <c r="C25" s="335">
        <v>4865034</v>
      </c>
      <c r="D25" s="348" t="s">
        <v>12</v>
      </c>
      <c r="E25" s="327" t="s">
        <v>347</v>
      </c>
      <c r="F25" s="335">
        <v>-1000</v>
      </c>
      <c r="G25" s="341">
        <v>984020</v>
      </c>
      <c r="H25" s="342">
        <v>983554</v>
      </c>
      <c r="I25" s="342">
        <f t="shared" si="0"/>
        <v>466</v>
      </c>
      <c r="J25" s="342">
        <f t="shared" si="1"/>
        <v>-466000</v>
      </c>
      <c r="K25" s="343">
        <f t="shared" si="2"/>
        <v>-0.466</v>
      </c>
      <c r="L25" s="341">
        <v>16897</v>
      </c>
      <c r="M25" s="342">
        <v>16905</v>
      </c>
      <c r="N25" s="342">
        <f t="shared" si="3"/>
        <v>-8</v>
      </c>
      <c r="O25" s="342">
        <f t="shared" si="4"/>
        <v>8000</v>
      </c>
      <c r="P25" s="343">
        <f t="shared" si="5"/>
        <v>0.008</v>
      </c>
      <c r="Q25" s="469"/>
    </row>
    <row r="26" spans="1:17" ht="15.75" customHeight="1">
      <c r="A26" s="276">
        <v>15</v>
      </c>
      <c r="B26" s="345" t="s">
        <v>16</v>
      </c>
      <c r="C26" s="335">
        <v>4865035</v>
      </c>
      <c r="D26" s="348" t="s">
        <v>12</v>
      </c>
      <c r="E26" s="327" t="s">
        <v>347</v>
      </c>
      <c r="F26" s="335">
        <v>-1000</v>
      </c>
      <c r="G26" s="341">
        <v>8823</v>
      </c>
      <c r="H26" s="342">
        <v>7778</v>
      </c>
      <c r="I26" s="342">
        <f t="shared" si="0"/>
        <v>1045</v>
      </c>
      <c r="J26" s="342">
        <f t="shared" si="1"/>
        <v>-1045000</v>
      </c>
      <c r="K26" s="343">
        <f t="shared" si="2"/>
        <v>-1.045</v>
      </c>
      <c r="L26" s="341">
        <v>20580</v>
      </c>
      <c r="M26" s="342">
        <v>20580</v>
      </c>
      <c r="N26" s="342">
        <f t="shared" si="3"/>
        <v>0</v>
      </c>
      <c r="O26" s="342">
        <f t="shared" si="4"/>
        <v>0</v>
      </c>
      <c r="P26" s="343">
        <f t="shared" si="5"/>
        <v>0</v>
      </c>
      <c r="Q26" s="469"/>
    </row>
    <row r="27" spans="1:17" ht="15.75" customHeight="1">
      <c r="A27" s="276">
        <v>16</v>
      </c>
      <c r="B27" s="345" t="s">
        <v>17</v>
      </c>
      <c r="C27" s="335">
        <v>4865052</v>
      </c>
      <c r="D27" s="348" t="s">
        <v>12</v>
      </c>
      <c r="E27" s="327" t="s">
        <v>347</v>
      </c>
      <c r="F27" s="335">
        <v>-1000</v>
      </c>
      <c r="G27" s="341">
        <v>15667</v>
      </c>
      <c r="H27" s="342">
        <v>14424</v>
      </c>
      <c r="I27" s="342">
        <f t="shared" si="0"/>
        <v>1243</v>
      </c>
      <c r="J27" s="342">
        <f t="shared" si="1"/>
        <v>-1243000</v>
      </c>
      <c r="K27" s="343">
        <f t="shared" si="2"/>
        <v>-1.243</v>
      </c>
      <c r="L27" s="341">
        <v>271</v>
      </c>
      <c r="M27" s="342">
        <v>265</v>
      </c>
      <c r="N27" s="342">
        <f t="shared" si="3"/>
        <v>6</v>
      </c>
      <c r="O27" s="342">
        <f t="shared" si="4"/>
        <v>-6000</v>
      </c>
      <c r="P27" s="343">
        <f t="shared" si="5"/>
        <v>-0.006</v>
      </c>
      <c r="Q27" s="469"/>
    </row>
    <row r="28" spans="1:17" ht="15.75" customHeight="1">
      <c r="A28" s="276"/>
      <c r="B28" s="346" t="s">
        <v>27</v>
      </c>
      <c r="C28" s="335"/>
      <c r="D28" s="349"/>
      <c r="E28" s="327"/>
      <c r="F28" s="335"/>
      <c r="G28" s="341"/>
      <c r="H28" s="342"/>
      <c r="I28" s="342"/>
      <c r="J28" s="342"/>
      <c r="K28" s="343"/>
      <c r="L28" s="341"/>
      <c r="M28" s="342"/>
      <c r="N28" s="342"/>
      <c r="O28" s="342"/>
      <c r="P28" s="343"/>
      <c r="Q28" s="469"/>
    </row>
    <row r="29" spans="1:17" ht="15.75" customHeight="1">
      <c r="A29" s="276">
        <v>17</v>
      </c>
      <c r="B29" s="345" t="s">
        <v>435</v>
      </c>
      <c r="C29" s="335">
        <v>5295159</v>
      </c>
      <c r="D29" s="348" t="s">
        <v>12</v>
      </c>
      <c r="E29" s="327" t="s">
        <v>347</v>
      </c>
      <c r="F29" s="335">
        <v>400</v>
      </c>
      <c r="G29" s="341">
        <v>16</v>
      </c>
      <c r="H29" s="342">
        <v>16</v>
      </c>
      <c r="I29" s="342">
        <f aca="true" t="shared" si="6" ref="I29:I35">G29-H29</f>
        <v>0</v>
      </c>
      <c r="J29" s="342">
        <f aca="true" t="shared" si="7" ref="J29:J35">$F29*I29</f>
        <v>0</v>
      </c>
      <c r="K29" s="343">
        <f aca="true" t="shared" si="8" ref="K29:K35">J29/1000000</f>
        <v>0</v>
      </c>
      <c r="L29" s="341">
        <v>6114</v>
      </c>
      <c r="M29" s="342">
        <v>7203</v>
      </c>
      <c r="N29" s="342">
        <f aca="true" t="shared" si="9" ref="N29:N35">L29-M29</f>
        <v>-1089</v>
      </c>
      <c r="O29" s="342">
        <f aca="true" t="shared" si="10" ref="O29:O35">$F29*N29</f>
        <v>-435600</v>
      </c>
      <c r="P29" s="343">
        <f aca="true" t="shared" si="11" ref="P29:P35">O29/1000000</f>
        <v>-0.4356</v>
      </c>
      <c r="Q29" s="508"/>
    </row>
    <row r="30" spans="1:17" ht="15.75" customHeight="1">
      <c r="A30" s="276">
        <v>18</v>
      </c>
      <c r="B30" s="345" t="s">
        <v>28</v>
      </c>
      <c r="C30" s="335">
        <v>4864887</v>
      </c>
      <c r="D30" s="348" t="s">
        <v>12</v>
      </c>
      <c r="E30" s="327" t="s">
        <v>347</v>
      </c>
      <c r="F30" s="335">
        <v>1000</v>
      </c>
      <c r="G30" s="341">
        <v>795</v>
      </c>
      <c r="H30" s="342">
        <v>795</v>
      </c>
      <c r="I30" s="342">
        <f t="shared" si="6"/>
        <v>0</v>
      </c>
      <c r="J30" s="342">
        <f t="shared" si="7"/>
        <v>0</v>
      </c>
      <c r="K30" s="343">
        <f t="shared" si="8"/>
        <v>0</v>
      </c>
      <c r="L30" s="341">
        <v>27627</v>
      </c>
      <c r="M30" s="342">
        <v>27784</v>
      </c>
      <c r="N30" s="342">
        <f t="shared" si="9"/>
        <v>-157</v>
      </c>
      <c r="O30" s="342">
        <f t="shared" si="10"/>
        <v>-157000</v>
      </c>
      <c r="P30" s="343">
        <f t="shared" si="11"/>
        <v>-0.157</v>
      </c>
      <c r="Q30" s="469"/>
    </row>
    <row r="31" spans="1:17" ht="15.75" customHeight="1">
      <c r="A31" s="276">
        <v>19</v>
      </c>
      <c r="B31" s="345" t="s">
        <v>29</v>
      </c>
      <c r="C31" s="335">
        <v>4864880</v>
      </c>
      <c r="D31" s="348" t="s">
        <v>12</v>
      </c>
      <c r="E31" s="327" t="s">
        <v>347</v>
      </c>
      <c r="F31" s="335">
        <v>500</v>
      </c>
      <c r="G31" s="341">
        <v>650</v>
      </c>
      <c r="H31" s="342">
        <v>650</v>
      </c>
      <c r="I31" s="342">
        <f>G31-H31</f>
        <v>0</v>
      </c>
      <c r="J31" s="342">
        <f>$F31*I31</f>
        <v>0</v>
      </c>
      <c r="K31" s="343">
        <f>J31/1000000</f>
        <v>0</v>
      </c>
      <c r="L31" s="341">
        <v>156</v>
      </c>
      <c r="M31" s="342">
        <v>117</v>
      </c>
      <c r="N31" s="342">
        <f>L31-M31</f>
        <v>39</v>
      </c>
      <c r="O31" s="342">
        <f>$F31*N31</f>
        <v>19500</v>
      </c>
      <c r="P31" s="343">
        <f>O31/1000000</f>
        <v>0.0195</v>
      </c>
      <c r="Q31" s="469"/>
    </row>
    <row r="32" spans="1:17" ht="15.75" customHeight="1">
      <c r="A32" s="276">
        <v>20</v>
      </c>
      <c r="B32" s="345" t="s">
        <v>30</v>
      </c>
      <c r="C32" s="335">
        <v>4864799</v>
      </c>
      <c r="D32" s="348" t="s">
        <v>12</v>
      </c>
      <c r="E32" s="327" t="s">
        <v>347</v>
      </c>
      <c r="F32" s="335">
        <v>100</v>
      </c>
      <c r="G32" s="341">
        <v>126709</v>
      </c>
      <c r="H32" s="342">
        <v>126530</v>
      </c>
      <c r="I32" s="342">
        <f t="shared" si="6"/>
        <v>179</v>
      </c>
      <c r="J32" s="342">
        <f t="shared" si="7"/>
        <v>17900</v>
      </c>
      <c r="K32" s="343">
        <f t="shared" si="8"/>
        <v>0.0179</v>
      </c>
      <c r="L32" s="341">
        <v>254833</v>
      </c>
      <c r="M32" s="342">
        <v>254460</v>
      </c>
      <c r="N32" s="342">
        <f t="shared" si="9"/>
        <v>373</v>
      </c>
      <c r="O32" s="342">
        <f t="shared" si="10"/>
        <v>37300</v>
      </c>
      <c r="P32" s="343">
        <f t="shared" si="11"/>
        <v>0.0373</v>
      </c>
      <c r="Q32" s="469"/>
    </row>
    <row r="33" spans="1:17" ht="15.75" customHeight="1">
      <c r="A33" s="276">
        <v>21</v>
      </c>
      <c r="B33" s="345" t="s">
        <v>31</v>
      </c>
      <c r="C33" s="335">
        <v>4864888</v>
      </c>
      <c r="D33" s="348" t="s">
        <v>12</v>
      </c>
      <c r="E33" s="327" t="s">
        <v>347</v>
      </c>
      <c r="F33" s="335">
        <v>1000</v>
      </c>
      <c r="G33" s="341">
        <v>996179</v>
      </c>
      <c r="H33" s="342">
        <v>996180</v>
      </c>
      <c r="I33" s="342">
        <f t="shared" si="6"/>
        <v>-1</v>
      </c>
      <c r="J33" s="342">
        <f t="shared" si="7"/>
        <v>-1000</v>
      </c>
      <c r="K33" s="343">
        <f t="shared" si="8"/>
        <v>-0.001</v>
      </c>
      <c r="L33" s="341">
        <v>992035</v>
      </c>
      <c r="M33" s="342">
        <v>992366</v>
      </c>
      <c r="N33" s="342">
        <f t="shared" si="9"/>
        <v>-331</v>
      </c>
      <c r="O33" s="342">
        <f t="shared" si="10"/>
        <v>-331000</v>
      </c>
      <c r="P33" s="343">
        <f t="shared" si="11"/>
        <v>-0.331</v>
      </c>
      <c r="Q33" s="469"/>
    </row>
    <row r="34" spans="1:17" ht="15.75" customHeight="1">
      <c r="A34" s="276">
        <v>22</v>
      </c>
      <c r="B34" s="345" t="s">
        <v>375</v>
      </c>
      <c r="C34" s="335">
        <v>5128402</v>
      </c>
      <c r="D34" s="348" t="s">
        <v>12</v>
      </c>
      <c r="E34" s="327" t="s">
        <v>347</v>
      </c>
      <c r="F34" s="335">
        <v>1000</v>
      </c>
      <c r="G34" s="341">
        <v>507</v>
      </c>
      <c r="H34" s="342">
        <v>506</v>
      </c>
      <c r="I34" s="342">
        <f t="shared" si="6"/>
        <v>1</v>
      </c>
      <c r="J34" s="342">
        <f t="shared" si="7"/>
        <v>1000</v>
      </c>
      <c r="K34" s="343">
        <f t="shared" si="8"/>
        <v>0.001</v>
      </c>
      <c r="L34" s="341">
        <v>502</v>
      </c>
      <c r="M34" s="342">
        <v>801</v>
      </c>
      <c r="N34" s="342">
        <f t="shared" si="9"/>
        <v>-299</v>
      </c>
      <c r="O34" s="342">
        <f t="shared" si="10"/>
        <v>-299000</v>
      </c>
      <c r="P34" s="343">
        <f t="shared" si="11"/>
        <v>-0.299</v>
      </c>
      <c r="Q34" s="480"/>
    </row>
    <row r="35" spans="1:16" ht="15.75" customHeight="1">
      <c r="A35" s="276">
        <v>23</v>
      </c>
      <c r="B35" s="345" t="s">
        <v>415</v>
      </c>
      <c r="C35" s="335">
        <v>5295124</v>
      </c>
      <c r="D35" s="348" t="s">
        <v>12</v>
      </c>
      <c r="E35" s="327" t="s">
        <v>347</v>
      </c>
      <c r="F35" s="335">
        <v>100</v>
      </c>
      <c r="G35" s="341">
        <v>72815</v>
      </c>
      <c r="H35" s="342">
        <v>72693</v>
      </c>
      <c r="I35" s="342">
        <f t="shared" si="6"/>
        <v>122</v>
      </c>
      <c r="J35" s="342">
        <f t="shared" si="7"/>
        <v>12200</v>
      </c>
      <c r="K35" s="343">
        <f t="shared" si="8"/>
        <v>0.0122</v>
      </c>
      <c r="L35" s="341">
        <v>7303</v>
      </c>
      <c r="M35" s="342">
        <v>7211</v>
      </c>
      <c r="N35" s="342">
        <f t="shared" si="9"/>
        <v>92</v>
      </c>
      <c r="O35" s="342">
        <f t="shared" si="10"/>
        <v>9200</v>
      </c>
      <c r="P35" s="343">
        <f t="shared" si="11"/>
        <v>0.0092</v>
      </c>
    </row>
    <row r="36" spans="1:17" ht="15.75" customHeight="1">
      <c r="A36" s="276"/>
      <c r="B36" s="347" t="s">
        <v>32</v>
      </c>
      <c r="C36" s="335"/>
      <c r="D36" s="348"/>
      <c r="E36" s="327"/>
      <c r="F36" s="335"/>
      <c r="G36" s="341"/>
      <c r="H36" s="342"/>
      <c r="I36" s="342"/>
      <c r="J36" s="342"/>
      <c r="K36" s="343"/>
      <c r="L36" s="341"/>
      <c r="M36" s="342"/>
      <c r="N36" s="342"/>
      <c r="O36" s="342"/>
      <c r="P36" s="343"/>
      <c r="Q36" s="469"/>
    </row>
    <row r="37" spans="1:17" ht="15.75" customHeight="1">
      <c r="A37" s="276">
        <v>24</v>
      </c>
      <c r="B37" s="345" t="s">
        <v>372</v>
      </c>
      <c r="C37" s="335">
        <v>4865057</v>
      </c>
      <c r="D37" s="348" t="s">
        <v>12</v>
      </c>
      <c r="E37" s="327" t="s">
        <v>347</v>
      </c>
      <c r="F37" s="335">
        <v>1000</v>
      </c>
      <c r="G37" s="341">
        <v>628575</v>
      </c>
      <c r="H37" s="342">
        <v>630919</v>
      </c>
      <c r="I37" s="342">
        <f>G37-H37</f>
        <v>-2344</v>
      </c>
      <c r="J37" s="342">
        <f>$F37*I37</f>
        <v>-2344000</v>
      </c>
      <c r="K37" s="343">
        <f>J37/1000000</f>
        <v>-2.344</v>
      </c>
      <c r="L37" s="341">
        <v>796080</v>
      </c>
      <c r="M37" s="342">
        <v>796080</v>
      </c>
      <c r="N37" s="342">
        <f>L37-M37</f>
        <v>0</v>
      </c>
      <c r="O37" s="342">
        <f>$F37*N37</f>
        <v>0</v>
      </c>
      <c r="P37" s="343">
        <f>O37/1000000</f>
        <v>0</v>
      </c>
      <c r="Q37" s="480"/>
    </row>
    <row r="38" spans="1:17" ht="15.75" customHeight="1">
      <c r="A38" s="276">
        <v>25</v>
      </c>
      <c r="B38" s="345" t="s">
        <v>373</v>
      </c>
      <c r="C38" s="335">
        <v>4865058</v>
      </c>
      <c r="D38" s="348" t="s">
        <v>12</v>
      </c>
      <c r="E38" s="327" t="s">
        <v>347</v>
      </c>
      <c r="F38" s="335">
        <v>1000</v>
      </c>
      <c r="G38" s="341">
        <v>620063</v>
      </c>
      <c r="H38" s="342">
        <v>623195</v>
      </c>
      <c r="I38" s="342">
        <f>G38-H38</f>
        <v>-3132</v>
      </c>
      <c r="J38" s="342">
        <f>$F38*I38</f>
        <v>-3132000</v>
      </c>
      <c r="K38" s="343">
        <f>J38/1000000</f>
        <v>-3.132</v>
      </c>
      <c r="L38" s="341">
        <v>829250</v>
      </c>
      <c r="M38" s="342">
        <v>829250</v>
      </c>
      <c r="N38" s="342">
        <f>L38-M38</f>
        <v>0</v>
      </c>
      <c r="O38" s="342">
        <f>$F38*N38</f>
        <v>0</v>
      </c>
      <c r="P38" s="343">
        <f>O38/1000000</f>
        <v>0</v>
      </c>
      <c r="Q38" s="480"/>
    </row>
    <row r="39" spans="1:17" ht="15.75" customHeight="1">
      <c r="A39" s="276">
        <v>26</v>
      </c>
      <c r="B39" s="345" t="s">
        <v>33</v>
      </c>
      <c r="C39" s="335">
        <v>4902506</v>
      </c>
      <c r="D39" s="348" t="s">
        <v>12</v>
      </c>
      <c r="E39" s="327" t="s">
        <v>347</v>
      </c>
      <c r="F39" s="335">
        <v>400</v>
      </c>
      <c r="G39" s="276">
        <v>1034</v>
      </c>
      <c r="H39" s="277">
        <v>1015</v>
      </c>
      <c r="I39" s="277">
        <f>G39-H39</f>
        <v>19</v>
      </c>
      <c r="J39" s="277">
        <f>$F39*I39</f>
        <v>7600</v>
      </c>
      <c r="K39" s="768">
        <f>J39/1000000</f>
        <v>0.0076</v>
      </c>
      <c r="L39" s="276">
        <v>999053</v>
      </c>
      <c r="M39" s="277">
        <v>999053</v>
      </c>
      <c r="N39" s="277">
        <f>L39-M39</f>
        <v>0</v>
      </c>
      <c r="O39" s="277">
        <f>$F39*N39</f>
        <v>0</v>
      </c>
      <c r="P39" s="768">
        <f>O39/1000000</f>
        <v>0</v>
      </c>
      <c r="Q39" s="508"/>
    </row>
    <row r="40" spans="1:17" ht="15.75" customHeight="1">
      <c r="A40" s="276">
        <v>27</v>
      </c>
      <c r="B40" s="345" t="s">
        <v>34</v>
      </c>
      <c r="C40" s="335">
        <v>5128405</v>
      </c>
      <c r="D40" s="348" t="s">
        <v>12</v>
      </c>
      <c r="E40" s="327" t="s">
        <v>347</v>
      </c>
      <c r="F40" s="335">
        <v>500</v>
      </c>
      <c r="G40" s="341">
        <v>5751</v>
      </c>
      <c r="H40" s="342">
        <v>5676</v>
      </c>
      <c r="I40" s="342">
        <f>G40-H40</f>
        <v>75</v>
      </c>
      <c r="J40" s="342">
        <f>$F40*I40</f>
        <v>37500</v>
      </c>
      <c r="K40" s="343">
        <f>J40/1000000</f>
        <v>0.0375</v>
      </c>
      <c r="L40" s="341">
        <v>2406</v>
      </c>
      <c r="M40" s="342">
        <v>2375</v>
      </c>
      <c r="N40" s="342">
        <f>L40-M40</f>
        <v>31</v>
      </c>
      <c r="O40" s="342">
        <f>$F40*N40</f>
        <v>15500</v>
      </c>
      <c r="P40" s="343">
        <f>O40/1000000</f>
        <v>0.0155</v>
      </c>
      <c r="Q40" s="469"/>
    </row>
    <row r="41" spans="1:17" ht="16.5" customHeight="1">
      <c r="A41" s="276"/>
      <c r="B41" s="346" t="s">
        <v>35</v>
      </c>
      <c r="C41" s="335"/>
      <c r="D41" s="349"/>
      <c r="E41" s="327"/>
      <c r="F41" s="335"/>
      <c r="G41" s="341"/>
      <c r="H41" s="342"/>
      <c r="I41" s="342"/>
      <c r="J41" s="342"/>
      <c r="K41" s="343"/>
      <c r="L41" s="341"/>
      <c r="M41" s="342"/>
      <c r="N41" s="342"/>
      <c r="O41" s="342"/>
      <c r="P41" s="343"/>
      <c r="Q41" s="469"/>
    </row>
    <row r="42" spans="1:17" ht="15" customHeight="1">
      <c r="A42" s="276">
        <v>28</v>
      </c>
      <c r="B42" s="345" t="s">
        <v>36</v>
      </c>
      <c r="C42" s="335">
        <v>4865041</v>
      </c>
      <c r="D42" s="348" t="s">
        <v>12</v>
      </c>
      <c r="E42" s="327" t="s">
        <v>347</v>
      </c>
      <c r="F42" s="335">
        <v>-1000</v>
      </c>
      <c r="G42" s="341">
        <v>1000073</v>
      </c>
      <c r="H42" s="342">
        <v>999997</v>
      </c>
      <c r="I42" s="342">
        <f>G42-H42</f>
        <v>76</v>
      </c>
      <c r="J42" s="342">
        <f>$F42*I42</f>
        <v>-76000</v>
      </c>
      <c r="K42" s="343">
        <f>J42/1000000</f>
        <v>-0.076</v>
      </c>
      <c r="L42" s="341">
        <v>999930</v>
      </c>
      <c r="M42" s="342">
        <v>999969</v>
      </c>
      <c r="N42" s="342">
        <f>L42-M42</f>
        <v>-39</v>
      </c>
      <c r="O42" s="342">
        <f>$F42*N42</f>
        <v>39000</v>
      </c>
      <c r="P42" s="343">
        <f>O42/1000000</f>
        <v>0.039</v>
      </c>
      <c r="Q42" s="469"/>
    </row>
    <row r="43" spans="1:17" ht="13.5" customHeight="1">
      <c r="A43" s="276">
        <v>29</v>
      </c>
      <c r="B43" s="345" t="s">
        <v>16</v>
      </c>
      <c r="C43" s="335">
        <v>4865036</v>
      </c>
      <c r="D43" s="348" t="s">
        <v>12</v>
      </c>
      <c r="E43" s="327" t="s">
        <v>347</v>
      </c>
      <c r="F43" s="335">
        <v>-1000</v>
      </c>
      <c r="G43" s="341">
        <v>13336</v>
      </c>
      <c r="H43" s="342">
        <v>13102</v>
      </c>
      <c r="I43" s="342">
        <f>G43-H43</f>
        <v>234</v>
      </c>
      <c r="J43" s="342">
        <f>$F43*I43</f>
        <v>-234000</v>
      </c>
      <c r="K43" s="343">
        <f>J43/1000000</f>
        <v>-0.234</v>
      </c>
      <c r="L43" s="341">
        <v>996895</v>
      </c>
      <c r="M43" s="342">
        <v>996812</v>
      </c>
      <c r="N43" s="342">
        <f>L43-M43</f>
        <v>83</v>
      </c>
      <c r="O43" s="342">
        <f>$F43*N43</f>
        <v>-83000</v>
      </c>
      <c r="P43" s="343">
        <f>O43/1000000</f>
        <v>-0.083</v>
      </c>
      <c r="Q43" s="466"/>
    </row>
    <row r="44" spans="1:17" ht="13.5" customHeight="1">
      <c r="A44" s="277">
        <v>30</v>
      </c>
      <c r="B44" s="345" t="s">
        <v>17</v>
      </c>
      <c r="C44" s="335">
        <v>5295168</v>
      </c>
      <c r="D44" s="348" t="s">
        <v>12</v>
      </c>
      <c r="E44" s="327" t="s">
        <v>347</v>
      </c>
      <c r="F44" s="335">
        <v>-1000</v>
      </c>
      <c r="G44" s="341">
        <v>18889</v>
      </c>
      <c r="H44" s="342">
        <v>18193</v>
      </c>
      <c r="I44" s="342">
        <f>G44-H44</f>
        <v>696</v>
      </c>
      <c r="J44" s="342">
        <f>$F44*I44</f>
        <v>-696000</v>
      </c>
      <c r="K44" s="343">
        <f>J44/1000000</f>
        <v>-0.696</v>
      </c>
      <c r="L44" s="341">
        <v>1000497</v>
      </c>
      <c r="M44" s="342">
        <v>999953</v>
      </c>
      <c r="N44" s="342">
        <f>L44-M44</f>
        <v>544</v>
      </c>
      <c r="O44" s="342">
        <f>$F44*N44</f>
        <v>-544000</v>
      </c>
      <c r="P44" s="343">
        <f>O44/1000000</f>
        <v>-0.544</v>
      </c>
      <c r="Q44" s="466"/>
    </row>
    <row r="45" spans="1:17" ht="13.5" customHeight="1">
      <c r="A45" s="277"/>
      <c r="B45" s="345"/>
      <c r="C45" s="335"/>
      <c r="D45" s="348"/>
      <c r="E45" s="327"/>
      <c r="F45" s="335">
        <v>-1000</v>
      </c>
      <c r="G45" s="341">
        <v>985289</v>
      </c>
      <c r="H45" s="342">
        <v>984739</v>
      </c>
      <c r="I45" s="342">
        <f>G45-H45</f>
        <v>550</v>
      </c>
      <c r="J45" s="342">
        <f>$F45*I45</f>
        <v>-550000</v>
      </c>
      <c r="K45" s="343">
        <f>J45/1000000</f>
        <v>-0.55</v>
      </c>
      <c r="L45" s="341"/>
      <c r="M45" s="342"/>
      <c r="N45" s="342"/>
      <c r="O45" s="342"/>
      <c r="P45" s="343"/>
      <c r="Q45" s="466"/>
    </row>
    <row r="46" spans="2:17" ht="14.25" customHeight="1">
      <c r="B46" s="346" t="s">
        <v>37</v>
      </c>
      <c r="C46" s="335"/>
      <c r="D46" s="349"/>
      <c r="E46" s="327"/>
      <c r="F46" s="335"/>
      <c r="G46" s="341"/>
      <c r="H46" s="342"/>
      <c r="I46" s="342"/>
      <c r="J46" s="342"/>
      <c r="K46" s="343"/>
      <c r="L46" s="341"/>
      <c r="M46" s="342"/>
      <c r="N46" s="342"/>
      <c r="O46" s="342"/>
      <c r="P46" s="343"/>
      <c r="Q46" s="469"/>
    </row>
    <row r="47" spans="1:17" ht="15.75" customHeight="1">
      <c r="A47" s="276">
        <v>31</v>
      </c>
      <c r="B47" s="345" t="s">
        <v>38</v>
      </c>
      <c r="C47" s="335">
        <v>4864989</v>
      </c>
      <c r="D47" s="348" t="s">
        <v>12</v>
      </c>
      <c r="E47" s="327" t="s">
        <v>347</v>
      </c>
      <c r="F47" s="335">
        <v>-1000</v>
      </c>
      <c r="G47" s="341">
        <v>9457</v>
      </c>
      <c r="H47" s="342">
        <v>8435</v>
      </c>
      <c r="I47" s="342">
        <f>G47-H47</f>
        <v>1022</v>
      </c>
      <c r="J47" s="342">
        <f>$F47*I47</f>
        <v>-1022000</v>
      </c>
      <c r="K47" s="343">
        <f>J47/1000000</f>
        <v>-1.022</v>
      </c>
      <c r="L47" s="341">
        <v>999504</v>
      </c>
      <c r="M47" s="342">
        <v>999560</v>
      </c>
      <c r="N47" s="342">
        <f>L47-M47</f>
        <v>-56</v>
      </c>
      <c r="O47" s="342">
        <f>$F47*N47</f>
        <v>56000</v>
      </c>
      <c r="P47" s="343">
        <f>O47/1000000</f>
        <v>0.056</v>
      </c>
      <c r="Q47" s="469"/>
    </row>
    <row r="48" spans="1:17" ht="15.75" customHeight="1">
      <c r="A48" s="276"/>
      <c r="B48" s="346" t="s">
        <v>383</v>
      </c>
      <c r="C48" s="335"/>
      <c r="D48" s="348"/>
      <c r="E48" s="327"/>
      <c r="F48" s="335"/>
      <c r="G48" s="341"/>
      <c r="H48" s="342"/>
      <c r="I48" s="342"/>
      <c r="J48" s="342"/>
      <c r="K48" s="343"/>
      <c r="L48" s="341"/>
      <c r="M48" s="342"/>
      <c r="N48" s="342"/>
      <c r="O48" s="342"/>
      <c r="P48" s="343"/>
      <c r="Q48" s="469"/>
    </row>
    <row r="49" spans="1:17" ht="15.75" customHeight="1">
      <c r="A49" s="276">
        <v>32</v>
      </c>
      <c r="B49" s="345" t="s">
        <v>434</v>
      </c>
      <c r="C49" s="335">
        <v>5295166</v>
      </c>
      <c r="D49" s="348" t="s">
        <v>12</v>
      </c>
      <c r="E49" s="327" t="s">
        <v>347</v>
      </c>
      <c r="F49" s="335">
        <v>-1000</v>
      </c>
      <c r="G49" s="341">
        <v>46796</v>
      </c>
      <c r="H49" s="342">
        <v>42092</v>
      </c>
      <c r="I49" s="342">
        <f>G49-H49</f>
        <v>4704</v>
      </c>
      <c r="J49" s="342">
        <f>$F49*I49</f>
        <v>-4704000</v>
      </c>
      <c r="K49" s="343">
        <f>J49/1000000</f>
        <v>-4.704</v>
      </c>
      <c r="L49" s="341">
        <v>999993</v>
      </c>
      <c r="M49" s="342">
        <v>1000012</v>
      </c>
      <c r="N49" s="342">
        <f>L49-M49</f>
        <v>-19</v>
      </c>
      <c r="O49" s="342">
        <f>$F49*N49</f>
        <v>19000</v>
      </c>
      <c r="P49" s="343">
        <f>O49/1000000</f>
        <v>0.019</v>
      </c>
      <c r="Q49" s="469"/>
    </row>
    <row r="50" spans="1:17" ht="18.75" customHeight="1">
      <c r="A50" s="276">
        <v>33</v>
      </c>
      <c r="B50" s="345" t="s">
        <v>390</v>
      </c>
      <c r="C50" s="335">
        <v>4864992</v>
      </c>
      <c r="D50" s="348" t="s">
        <v>12</v>
      </c>
      <c r="E50" s="327" t="s">
        <v>347</v>
      </c>
      <c r="F50" s="335">
        <v>-1000</v>
      </c>
      <c r="G50" s="341">
        <v>17309</v>
      </c>
      <c r="H50" s="342">
        <v>16143</v>
      </c>
      <c r="I50" s="342">
        <f>G50-H50</f>
        <v>1166</v>
      </c>
      <c r="J50" s="342">
        <f>$F50*I50</f>
        <v>-1166000</v>
      </c>
      <c r="K50" s="343">
        <f>J50/1000000</f>
        <v>-1.166</v>
      </c>
      <c r="L50" s="341">
        <v>998803</v>
      </c>
      <c r="M50" s="342">
        <v>998816</v>
      </c>
      <c r="N50" s="342">
        <f>L50-M50</f>
        <v>-13</v>
      </c>
      <c r="O50" s="342">
        <f>$F50*N50</f>
        <v>13000</v>
      </c>
      <c r="P50" s="343">
        <f>O50/1000000</f>
        <v>0.013</v>
      </c>
      <c r="Q50" s="495"/>
    </row>
    <row r="51" spans="1:17" ht="15.75" customHeight="1">
      <c r="A51" s="276">
        <v>34</v>
      </c>
      <c r="B51" s="345" t="s">
        <v>384</v>
      </c>
      <c r="C51" s="335">
        <v>4864981</v>
      </c>
      <c r="D51" s="348" t="s">
        <v>12</v>
      </c>
      <c r="E51" s="327" t="s">
        <v>347</v>
      </c>
      <c r="F51" s="335">
        <v>-1000</v>
      </c>
      <c r="G51" s="341">
        <v>35789</v>
      </c>
      <c r="H51" s="342">
        <v>32922</v>
      </c>
      <c r="I51" s="342">
        <f>G51-H51</f>
        <v>2867</v>
      </c>
      <c r="J51" s="342">
        <f>$F51*I51</f>
        <v>-2867000</v>
      </c>
      <c r="K51" s="343">
        <f>J51/1000000</f>
        <v>-2.867</v>
      </c>
      <c r="L51" s="341">
        <v>1606</v>
      </c>
      <c r="M51" s="342">
        <v>1594</v>
      </c>
      <c r="N51" s="342">
        <f>L51-M51</f>
        <v>12</v>
      </c>
      <c r="O51" s="342">
        <f>$F51*N51</f>
        <v>-12000</v>
      </c>
      <c r="P51" s="343">
        <f>O51/1000000</f>
        <v>-0.012</v>
      </c>
      <c r="Q51" s="495"/>
    </row>
    <row r="52" spans="1:17" ht="12" customHeight="1">
      <c r="A52" s="276"/>
      <c r="B52" s="347" t="s">
        <v>404</v>
      </c>
      <c r="C52" s="335"/>
      <c r="D52" s="348"/>
      <c r="E52" s="327"/>
      <c r="F52" s="335"/>
      <c r="G52" s="341"/>
      <c r="H52" s="342"/>
      <c r="I52" s="342"/>
      <c r="J52" s="342"/>
      <c r="K52" s="343"/>
      <c r="L52" s="341"/>
      <c r="M52" s="342"/>
      <c r="N52" s="342"/>
      <c r="O52" s="342"/>
      <c r="P52" s="343"/>
      <c r="Q52" s="470"/>
    </row>
    <row r="53" spans="1:17" ht="15.75" customHeight="1">
      <c r="A53" s="276">
        <v>35</v>
      </c>
      <c r="B53" s="345" t="s">
        <v>15</v>
      </c>
      <c r="C53" s="335">
        <v>5128463</v>
      </c>
      <c r="D53" s="348" t="s">
        <v>12</v>
      </c>
      <c r="E53" s="327" t="s">
        <v>347</v>
      </c>
      <c r="F53" s="335">
        <v>-1000</v>
      </c>
      <c r="G53" s="341">
        <v>9765</v>
      </c>
      <c r="H53" s="342">
        <v>8767</v>
      </c>
      <c r="I53" s="342">
        <f>G53-H53</f>
        <v>998</v>
      </c>
      <c r="J53" s="342">
        <f>$F53*I53</f>
        <v>-998000</v>
      </c>
      <c r="K53" s="343">
        <f>J53/1000000</f>
        <v>-0.998</v>
      </c>
      <c r="L53" s="341">
        <v>998414</v>
      </c>
      <c r="M53" s="342">
        <v>998414</v>
      </c>
      <c r="N53" s="342">
        <f>L53-M53</f>
        <v>0</v>
      </c>
      <c r="O53" s="342">
        <f>$F53*N53</f>
        <v>0</v>
      </c>
      <c r="P53" s="343">
        <f>O53/1000000</f>
        <v>0</v>
      </c>
      <c r="Q53" s="470"/>
    </row>
    <row r="54" spans="1:17" ht="18.75" customHeight="1">
      <c r="A54" s="276">
        <v>36</v>
      </c>
      <c r="B54" s="345" t="s">
        <v>16</v>
      </c>
      <c r="C54" s="335">
        <v>5128468</v>
      </c>
      <c r="D54" s="348" t="s">
        <v>12</v>
      </c>
      <c r="E54" s="327" t="s">
        <v>347</v>
      </c>
      <c r="F54" s="335">
        <v>-1000</v>
      </c>
      <c r="G54" s="341">
        <v>2674</v>
      </c>
      <c r="H54" s="342">
        <v>1877</v>
      </c>
      <c r="I54" s="342">
        <f>G54-H54</f>
        <v>797</v>
      </c>
      <c r="J54" s="342">
        <f>$F54*I54</f>
        <v>-797000</v>
      </c>
      <c r="K54" s="343">
        <f>J54/1000000</f>
        <v>-0.797</v>
      </c>
      <c r="L54" s="341">
        <v>0</v>
      </c>
      <c r="M54" s="342">
        <v>0</v>
      </c>
      <c r="N54" s="342">
        <f>L54-M54</f>
        <v>0</v>
      </c>
      <c r="O54" s="342">
        <f>$F54*N54</f>
        <v>0</v>
      </c>
      <c r="P54" s="343">
        <f>O54/1000000</f>
        <v>0</v>
      </c>
      <c r="Q54" s="476"/>
    </row>
    <row r="55" spans="1:17" ht="15" customHeight="1">
      <c r="A55" s="276"/>
      <c r="B55" s="347" t="s">
        <v>408</v>
      </c>
      <c r="C55" s="335"/>
      <c r="D55" s="348"/>
      <c r="E55" s="327"/>
      <c r="F55" s="335"/>
      <c r="G55" s="341"/>
      <c r="H55" s="342"/>
      <c r="I55" s="342"/>
      <c r="J55" s="342"/>
      <c r="K55" s="343"/>
      <c r="L55" s="341"/>
      <c r="M55" s="342"/>
      <c r="N55" s="342"/>
      <c r="O55" s="342"/>
      <c r="P55" s="343"/>
      <c r="Q55" s="476"/>
    </row>
    <row r="56" spans="1:17" ht="15.75" customHeight="1">
      <c r="A56" s="276">
        <v>37</v>
      </c>
      <c r="B56" s="345" t="s">
        <v>15</v>
      </c>
      <c r="C56" s="335">
        <v>4864903</v>
      </c>
      <c r="D56" s="348" t="s">
        <v>12</v>
      </c>
      <c r="E56" s="327" t="s">
        <v>347</v>
      </c>
      <c r="F56" s="335">
        <v>-1000</v>
      </c>
      <c r="G56" s="341">
        <v>993176</v>
      </c>
      <c r="H56" s="342">
        <v>993176</v>
      </c>
      <c r="I56" s="342">
        <f>G56-H56</f>
        <v>0</v>
      </c>
      <c r="J56" s="342">
        <f>$F56*I56</f>
        <v>0</v>
      </c>
      <c r="K56" s="343">
        <f>J56/1000000</f>
        <v>0</v>
      </c>
      <c r="L56" s="341">
        <v>998743</v>
      </c>
      <c r="M56" s="342">
        <v>998743</v>
      </c>
      <c r="N56" s="342">
        <f>L56-M56</f>
        <v>0</v>
      </c>
      <c r="O56" s="342">
        <f>$F56*N56</f>
        <v>0</v>
      </c>
      <c r="P56" s="343">
        <f>O56/1000000</f>
        <v>0</v>
      </c>
      <c r="Q56" s="466"/>
    </row>
    <row r="57" spans="1:17" ht="15" customHeight="1">
      <c r="A57" s="276">
        <v>38</v>
      </c>
      <c r="B57" s="345" t="s">
        <v>16</v>
      </c>
      <c r="C57" s="335">
        <v>4864946</v>
      </c>
      <c r="D57" s="348" t="s">
        <v>12</v>
      </c>
      <c r="E57" s="327" t="s">
        <v>347</v>
      </c>
      <c r="F57" s="335">
        <v>-1000</v>
      </c>
      <c r="G57" s="341">
        <v>16297</v>
      </c>
      <c r="H57" s="342">
        <v>13808</v>
      </c>
      <c r="I57" s="342">
        <f>G57-H57</f>
        <v>2489</v>
      </c>
      <c r="J57" s="342">
        <f>$F57*I57</f>
        <v>-2489000</v>
      </c>
      <c r="K57" s="343">
        <f>J57/1000000</f>
        <v>-2.489</v>
      </c>
      <c r="L57" s="341">
        <v>1400</v>
      </c>
      <c r="M57" s="342">
        <v>1400</v>
      </c>
      <c r="N57" s="342">
        <f>L57-M57</f>
        <v>0</v>
      </c>
      <c r="O57" s="342">
        <f>$F57*N57</f>
        <v>0</v>
      </c>
      <c r="P57" s="343">
        <f>O57/1000000</f>
        <v>0</v>
      </c>
      <c r="Q57" s="466"/>
    </row>
    <row r="58" spans="1:17" ht="14.25" customHeight="1">
      <c r="A58" s="276"/>
      <c r="B58" s="347" t="s">
        <v>382</v>
      </c>
      <c r="C58" s="335"/>
      <c r="D58" s="348"/>
      <c r="E58" s="327"/>
      <c r="F58" s="335"/>
      <c r="G58" s="341"/>
      <c r="H58" s="342"/>
      <c r="I58" s="342"/>
      <c r="J58" s="342"/>
      <c r="K58" s="343"/>
      <c r="L58" s="341"/>
      <c r="M58" s="342"/>
      <c r="N58" s="342"/>
      <c r="O58" s="342"/>
      <c r="P58" s="343"/>
      <c r="Q58" s="469"/>
    </row>
    <row r="59" spans="1:17" ht="14.25" customHeight="1">
      <c r="A59" s="276"/>
      <c r="B59" s="347" t="s">
        <v>43</v>
      </c>
      <c r="C59" s="335"/>
      <c r="D59" s="348"/>
      <c r="E59" s="327"/>
      <c r="F59" s="335"/>
      <c r="G59" s="341"/>
      <c r="H59" s="342"/>
      <c r="I59" s="342"/>
      <c r="J59" s="342"/>
      <c r="K59" s="343"/>
      <c r="L59" s="341"/>
      <c r="M59" s="342"/>
      <c r="N59" s="342"/>
      <c r="O59" s="342"/>
      <c r="P59" s="343"/>
      <c r="Q59" s="469"/>
    </row>
    <row r="60" spans="1:17" ht="15.75" customHeight="1">
      <c r="A60" s="277">
        <v>39</v>
      </c>
      <c r="B60" s="345" t="s">
        <v>44</v>
      </c>
      <c r="C60" s="335">
        <v>4864843</v>
      </c>
      <c r="D60" s="348" t="s">
        <v>12</v>
      </c>
      <c r="E60" s="327" t="s">
        <v>347</v>
      </c>
      <c r="F60" s="335">
        <v>1000</v>
      </c>
      <c r="G60" s="341">
        <v>1963</v>
      </c>
      <c r="H60" s="342">
        <v>2053</v>
      </c>
      <c r="I60" s="342">
        <f>G60-H60</f>
        <v>-90</v>
      </c>
      <c r="J60" s="342">
        <f>$F60*I60</f>
        <v>-90000</v>
      </c>
      <c r="K60" s="343">
        <f>J60/1000000</f>
        <v>-0.09</v>
      </c>
      <c r="L60" s="341">
        <v>27128</v>
      </c>
      <c r="M60" s="342">
        <v>27137</v>
      </c>
      <c r="N60" s="342">
        <f>L60-M60</f>
        <v>-9</v>
      </c>
      <c r="O60" s="342">
        <f>$F60*N60</f>
        <v>-9000</v>
      </c>
      <c r="P60" s="343">
        <f>O60/1000000</f>
        <v>-0.009</v>
      </c>
      <c r="Q60" s="469"/>
    </row>
    <row r="61" spans="1:17" s="514" customFormat="1" ht="15.75" customHeight="1" thickBot="1">
      <c r="A61" s="322">
        <v>40</v>
      </c>
      <c r="B61" s="345" t="s">
        <v>45</v>
      </c>
      <c r="C61" s="315">
        <v>5295123</v>
      </c>
      <c r="D61" s="260" t="s">
        <v>12</v>
      </c>
      <c r="E61" s="261" t="s">
        <v>347</v>
      </c>
      <c r="F61" s="491">
        <v>100</v>
      </c>
      <c r="G61" s="341">
        <v>971</v>
      </c>
      <c r="H61" s="342">
        <v>1775</v>
      </c>
      <c r="I61" s="342">
        <f>G61-H61</f>
        <v>-804</v>
      </c>
      <c r="J61" s="342">
        <f>$F61*I61</f>
        <v>-80400</v>
      </c>
      <c r="K61" s="343">
        <f>J61/1000000</f>
        <v>-0.0804</v>
      </c>
      <c r="L61" s="341">
        <v>24833</v>
      </c>
      <c r="M61" s="342">
        <v>24929</v>
      </c>
      <c r="N61" s="342">
        <f>L61-M61</f>
        <v>-96</v>
      </c>
      <c r="O61" s="342">
        <f>$F61*N61</f>
        <v>-9600</v>
      </c>
      <c r="P61" s="343">
        <f>O61/1000000</f>
        <v>-0.0096</v>
      </c>
      <c r="Q61" s="492"/>
    </row>
    <row r="62" spans="1:17" ht="21.75" customHeight="1" thickBot="1" thickTop="1">
      <c r="A62" s="277"/>
      <c r="B62" s="490" t="s">
        <v>312</v>
      </c>
      <c r="C62" s="39"/>
      <c r="D62" s="349"/>
      <c r="E62" s="327"/>
      <c r="F62" s="39"/>
      <c r="G62" s="342"/>
      <c r="H62" s="342"/>
      <c r="I62" s="342"/>
      <c r="J62" s="342"/>
      <c r="K62" s="342"/>
      <c r="L62" s="342"/>
      <c r="M62" s="342"/>
      <c r="N62" s="342"/>
      <c r="O62" s="342"/>
      <c r="P62" s="342"/>
      <c r="Q62" s="586" t="str">
        <f>Q1</f>
        <v>NOVEMBER-2016</v>
      </c>
    </row>
    <row r="63" spans="1:17" ht="15.75" customHeight="1" thickTop="1">
      <c r="A63" s="275"/>
      <c r="B63" s="344" t="s">
        <v>46</v>
      </c>
      <c r="C63" s="325"/>
      <c r="D63" s="350"/>
      <c r="E63" s="350"/>
      <c r="F63" s="325"/>
      <c r="G63" s="587"/>
      <c r="H63" s="588"/>
      <c r="I63" s="588"/>
      <c r="J63" s="588"/>
      <c r="K63" s="589"/>
      <c r="L63" s="587"/>
      <c r="M63" s="588"/>
      <c r="N63" s="588"/>
      <c r="O63" s="588"/>
      <c r="P63" s="589"/>
      <c r="Q63" s="590"/>
    </row>
    <row r="64" spans="1:17" ht="15.75" customHeight="1">
      <c r="A64" s="276">
        <v>41</v>
      </c>
      <c r="B64" s="518" t="s">
        <v>83</v>
      </c>
      <c r="C64" s="335">
        <v>4865169</v>
      </c>
      <c r="D64" s="349" t="s">
        <v>12</v>
      </c>
      <c r="E64" s="327" t="s">
        <v>347</v>
      </c>
      <c r="F64" s="335">
        <v>1000</v>
      </c>
      <c r="G64" s="341">
        <v>1360</v>
      </c>
      <c r="H64" s="342">
        <v>1360</v>
      </c>
      <c r="I64" s="342">
        <f>G64-H64</f>
        <v>0</v>
      </c>
      <c r="J64" s="342">
        <f>$F64*I64</f>
        <v>0</v>
      </c>
      <c r="K64" s="343">
        <f>J64/1000000</f>
        <v>0</v>
      </c>
      <c r="L64" s="341">
        <v>61309</v>
      </c>
      <c r="M64" s="342">
        <v>61309</v>
      </c>
      <c r="N64" s="342">
        <f>L64-M64</f>
        <v>0</v>
      </c>
      <c r="O64" s="342">
        <f>$F64*N64</f>
        <v>0</v>
      </c>
      <c r="P64" s="343">
        <f>O64/1000000</f>
        <v>0</v>
      </c>
      <c r="Q64" s="469"/>
    </row>
    <row r="65" spans="1:17" ht="15.75" customHeight="1">
      <c r="A65" s="276"/>
      <c r="B65" s="346" t="s">
        <v>309</v>
      </c>
      <c r="C65" s="335"/>
      <c r="D65" s="349"/>
      <c r="E65" s="327"/>
      <c r="F65" s="335"/>
      <c r="G65" s="341"/>
      <c r="H65" s="342"/>
      <c r="I65" s="342"/>
      <c r="J65" s="342"/>
      <c r="K65" s="343"/>
      <c r="L65" s="341"/>
      <c r="M65" s="342"/>
      <c r="N65" s="342"/>
      <c r="O65" s="342"/>
      <c r="P65" s="343"/>
      <c r="Q65" s="469"/>
    </row>
    <row r="66" spans="1:17" ht="15.75" customHeight="1">
      <c r="A66" s="276">
        <v>42</v>
      </c>
      <c r="B66" s="345" t="s">
        <v>308</v>
      </c>
      <c r="C66" s="335">
        <v>4902503</v>
      </c>
      <c r="D66" s="349" t="s">
        <v>12</v>
      </c>
      <c r="E66" s="327" t="s">
        <v>347</v>
      </c>
      <c r="F66" s="753">
        <v>416.66</v>
      </c>
      <c r="G66" s="341">
        <v>998733</v>
      </c>
      <c r="H66" s="342">
        <v>998410</v>
      </c>
      <c r="I66" s="342">
        <f>G66-H66</f>
        <v>323</v>
      </c>
      <c r="J66" s="342">
        <f>$F66*I66</f>
        <v>134581.18000000002</v>
      </c>
      <c r="K66" s="343">
        <f>J66/1000000</f>
        <v>0.13458118000000002</v>
      </c>
      <c r="L66" s="341">
        <v>304</v>
      </c>
      <c r="M66" s="342">
        <v>266</v>
      </c>
      <c r="N66" s="342">
        <f>L66-M66</f>
        <v>38</v>
      </c>
      <c r="O66" s="342">
        <f>$F66*N66</f>
        <v>15833.080000000002</v>
      </c>
      <c r="P66" s="343">
        <f>O66/1000000</f>
        <v>0.015833080000000003</v>
      </c>
      <c r="Q66" s="469"/>
    </row>
    <row r="67" spans="1:17" ht="15.75" customHeight="1">
      <c r="A67" s="276"/>
      <c r="B67" s="303" t="s">
        <v>52</v>
      </c>
      <c r="C67" s="336"/>
      <c r="D67" s="351"/>
      <c r="E67" s="351"/>
      <c r="F67" s="336"/>
      <c r="G67" s="341"/>
      <c r="H67" s="342"/>
      <c r="I67" s="342"/>
      <c r="J67" s="342"/>
      <c r="K67" s="343"/>
      <c r="L67" s="341"/>
      <c r="M67" s="342"/>
      <c r="N67" s="342"/>
      <c r="O67" s="342"/>
      <c r="P67" s="343"/>
      <c r="Q67" s="469"/>
    </row>
    <row r="68" spans="1:17" ht="15.75" customHeight="1">
      <c r="A68" s="276">
        <v>43</v>
      </c>
      <c r="B68" s="496" t="s">
        <v>53</v>
      </c>
      <c r="C68" s="336">
        <v>4865090</v>
      </c>
      <c r="D68" s="497" t="s">
        <v>12</v>
      </c>
      <c r="E68" s="327" t="s">
        <v>347</v>
      </c>
      <c r="F68" s="336">
        <v>100</v>
      </c>
      <c r="G68" s="341">
        <v>9149</v>
      </c>
      <c r="H68" s="342">
        <v>9133</v>
      </c>
      <c r="I68" s="342">
        <f>G68-H68</f>
        <v>16</v>
      </c>
      <c r="J68" s="342">
        <f>$F68*I68</f>
        <v>1600</v>
      </c>
      <c r="K68" s="343">
        <f>J68/1000000</f>
        <v>0.0016</v>
      </c>
      <c r="L68" s="341">
        <v>37637</v>
      </c>
      <c r="M68" s="342">
        <v>37461</v>
      </c>
      <c r="N68" s="342">
        <f>L68-M68</f>
        <v>176</v>
      </c>
      <c r="O68" s="342">
        <f>$F68*N68</f>
        <v>17600</v>
      </c>
      <c r="P68" s="343">
        <f>O68/1000000</f>
        <v>0.0176</v>
      </c>
      <c r="Q68" s="519"/>
    </row>
    <row r="69" spans="1:17" ht="15.75" customHeight="1">
      <c r="A69" s="276">
        <v>44</v>
      </c>
      <c r="B69" s="496" t="s">
        <v>54</v>
      </c>
      <c r="C69" s="336">
        <v>4902519</v>
      </c>
      <c r="D69" s="497" t="s">
        <v>12</v>
      </c>
      <c r="E69" s="327" t="s">
        <v>347</v>
      </c>
      <c r="F69" s="336">
        <v>100</v>
      </c>
      <c r="G69" s="341">
        <v>12230</v>
      </c>
      <c r="H69" s="342">
        <v>12254</v>
      </c>
      <c r="I69" s="342">
        <f>G69-H69</f>
        <v>-24</v>
      </c>
      <c r="J69" s="342">
        <f>$F69*I69</f>
        <v>-2400</v>
      </c>
      <c r="K69" s="343">
        <f>J69/1000000</f>
        <v>-0.0024</v>
      </c>
      <c r="L69" s="341">
        <v>72814</v>
      </c>
      <c r="M69" s="342">
        <v>72884</v>
      </c>
      <c r="N69" s="342">
        <f>L69-M69</f>
        <v>-70</v>
      </c>
      <c r="O69" s="342">
        <f>$F69*N69</f>
        <v>-7000</v>
      </c>
      <c r="P69" s="343">
        <f>O69/1000000</f>
        <v>-0.007</v>
      </c>
      <c r="Q69" s="469"/>
    </row>
    <row r="70" spans="1:17" ht="15.75" customHeight="1">
      <c r="A70" s="276">
        <v>45</v>
      </c>
      <c r="B70" s="496" t="s">
        <v>55</v>
      </c>
      <c r="C70" s="336">
        <v>4902539</v>
      </c>
      <c r="D70" s="497" t="s">
        <v>12</v>
      </c>
      <c r="E70" s="327" t="s">
        <v>347</v>
      </c>
      <c r="F70" s="336">
        <v>100</v>
      </c>
      <c r="G70" s="341">
        <v>705</v>
      </c>
      <c r="H70" s="342">
        <v>722</v>
      </c>
      <c r="I70" s="342">
        <f>G70-H70</f>
        <v>-17</v>
      </c>
      <c r="J70" s="342">
        <f>$F70*I70</f>
        <v>-1700</v>
      </c>
      <c r="K70" s="343">
        <f>J70/1000000</f>
        <v>-0.0017</v>
      </c>
      <c r="L70" s="341">
        <v>13010</v>
      </c>
      <c r="M70" s="342">
        <v>12946</v>
      </c>
      <c r="N70" s="342">
        <f>L70-M70</f>
        <v>64</v>
      </c>
      <c r="O70" s="342">
        <f>$F70*N70</f>
        <v>6400</v>
      </c>
      <c r="P70" s="343">
        <f>O70/1000000</f>
        <v>0.0064</v>
      </c>
      <c r="Q70" s="469"/>
    </row>
    <row r="71" spans="1:17" ht="15.75" customHeight="1">
      <c r="A71" s="276"/>
      <c r="B71" s="303" t="s">
        <v>56</v>
      </c>
      <c r="C71" s="336"/>
      <c r="D71" s="351"/>
      <c r="E71" s="351"/>
      <c r="F71" s="336"/>
      <c r="G71" s="341"/>
      <c r="H71" s="342"/>
      <c r="I71" s="342"/>
      <c r="J71" s="342"/>
      <c r="K71" s="343"/>
      <c r="L71" s="341"/>
      <c r="M71" s="342"/>
      <c r="N71" s="342"/>
      <c r="O71" s="342"/>
      <c r="P71" s="343"/>
      <c r="Q71" s="469"/>
    </row>
    <row r="72" spans="1:17" ht="15.75" customHeight="1">
      <c r="A72" s="276">
        <v>46</v>
      </c>
      <c r="B72" s="496" t="s">
        <v>57</v>
      </c>
      <c r="C72" s="336">
        <v>4902591</v>
      </c>
      <c r="D72" s="497" t="s">
        <v>12</v>
      </c>
      <c r="E72" s="327" t="s">
        <v>347</v>
      </c>
      <c r="F72" s="336">
        <v>1333</v>
      </c>
      <c r="G72" s="341">
        <v>24</v>
      </c>
      <c r="H72" s="342">
        <v>0</v>
      </c>
      <c r="I72" s="342">
        <f aca="true" t="shared" si="12" ref="I72:I78">G72-H72</f>
        <v>24</v>
      </c>
      <c r="J72" s="342">
        <f aca="true" t="shared" si="13" ref="J72:J78">$F72*I72</f>
        <v>31992</v>
      </c>
      <c r="K72" s="343">
        <f aca="true" t="shared" si="14" ref="K72:K78">J72/1000000</f>
        <v>0.031992</v>
      </c>
      <c r="L72" s="341">
        <v>5</v>
      </c>
      <c r="M72" s="342">
        <v>0</v>
      </c>
      <c r="N72" s="342">
        <f aca="true" t="shared" si="15" ref="N72:N78">L72-M72</f>
        <v>5</v>
      </c>
      <c r="O72" s="342">
        <f aca="true" t="shared" si="16" ref="O72:O78">$F72*N72</f>
        <v>6665</v>
      </c>
      <c r="P72" s="343">
        <f aca="true" t="shared" si="17" ref="P72:P78">O72/1000000</f>
        <v>0.006665</v>
      </c>
      <c r="Q72" s="469"/>
    </row>
    <row r="73" spans="1:17" ht="15.75" customHeight="1">
      <c r="A73" s="276">
        <v>47</v>
      </c>
      <c r="B73" s="496" t="s">
        <v>58</v>
      </c>
      <c r="C73" s="336">
        <v>4902565</v>
      </c>
      <c r="D73" s="497" t="s">
        <v>12</v>
      </c>
      <c r="E73" s="327" t="s">
        <v>347</v>
      </c>
      <c r="F73" s="336">
        <v>100</v>
      </c>
      <c r="G73" s="341">
        <v>0</v>
      </c>
      <c r="H73" s="342">
        <v>0</v>
      </c>
      <c r="I73" s="342">
        <f t="shared" si="12"/>
        <v>0</v>
      </c>
      <c r="J73" s="342">
        <f t="shared" si="13"/>
        <v>0</v>
      </c>
      <c r="K73" s="343">
        <f t="shared" si="14"/>
        <v>0</v>
      </c>
      <c r="L73" s="341">
        <v>0</v>
      </c>
      <c r="M73" s="342">
        <v>0</v>
      </c>
      <c r="N73" s="342">
        <f t="shared" si="15"/>
        <v>0</v>
      </c>
      <c r="O73" s="342">
        <f t="shared" si="16"/>
        <v>0</v>
      </c>
      <c r="P73" s="343">
        <f t="shared" si="17"/>
        <v>0</v>
      </c>
      <c r="Q73" s="469"/>
    </row>
    <row r="74" spans="1:17" ht="15.75" customHeight="1">
      <c r="A74" s="276">
        <v>48</v>
      </c>
      <c r="B74" s="496" t="s">
        <v>59</v>
      </c>
      <c r="C74" s="336">
        <v>4902523</v>
      </c>
      <c r="D74" s="497" t="s">
        <v>12</v>
      </c>
      <c r="E74" s="327" t="s">
        <v>347</v>
      </c>
      <c r="F74" s="336">
        <v>100</v>
      </c>
      <c r="G74" s="341">
        <v>999815</v>
      </c>
      <c r="H74" s="342">
        <v>999815</v>
      </c>
      <c r="I74" s="342">
        <f t="shared" si="12"/>
        <v>0</v>
      </c>
      <c r="J74" s="342">
        <f t="shared" si="13"/>
        <v>0</v>
      </c>
      <c r="K74" s="343">
        <f t="shared" si="14"/>
        <v>0</v>
      </c>
      <c r="L74" s="341">
        <v>999943</v>
      </c>
      <c r="M74" s="342">
        <v>999943</v>
      </c>
      <c r="N74" s="342">
        <f t="shared" si="15"/>
        <v>0</v>
      </c>
      <c r="O74" s="342">
        <f t="shared" si="16"/>
        <v>0</v>
      </c>
      <c r="P74" s="343">
        <f t="shared" si="17"/>
        <v>0</v>
      </c>
      <c r="Q74" s="469"/>
    </row>
    <row r="75" spans="1:17" ht="15.75" customHeight="1">
      <c r="A75" s="276">
        <v>49</v>
      </c>
      <c r="B75" s="496" t="s">
        <v>60</v>
      </c>
      <c r="C75" s="336">
        <v>4902547</v>
      </c>
      <c r="D75" s="497" t="s">
        <v>12</v>
      </c>
      <c r="E75" s="327" t="s">
        <v>347</v>
      </c>
      <c r="F75" s="336">
        <v>100</v>
      </c>
      <c r="G75" s="341">
        <v>5885</v>
      </c>
      <c r="H75" s="342">
        <v>5885</v>
      </c>
      <c r="I75" s="342">
        <f t="shared" si="12"/>
        <v>0</v>
      </c>
      <c r="J75" s="342">
        <f t="shared" si="13"/>
        <v>0</v>
      </c>
      <c r="K75" s="343">
        <f t="shared" si="14"/>
        <v>0</v>
      </c>
      <c r="L75" s="341">
        <v>8891</v>
      </c>
      <c r="M75" s="342">
        <v>8891</v>
      </c>
      <c r="N75" s="342">
        <f t="shared" si="15"/>
        <v>0</v>
      </c>
      <c r="O75" s="342">
        <f t="shared" si="16"/>
        <v>0</v>
      </c>
      <c r="P75" s="343">
        <f t="shared" si="17"/>
        <v>0</v>
      </c>
      <c r="Q75" s="469"/>
    </row>
    <row r="76" spans="1:17" ht="15.75" customHeight="1">
      <c r="A76" s="276">
        <v>50</v>
      </c>
      <c r="B76" s="496" t="s">
        <v>61</v>
      </c>
      <c r="C76" s="336">
        <v>4902605</v>
      </c>
      <c r="D76" s="497" t="s">
        <v>12</v>
      </c>
      <c r="E76" s="327" t="s">
        <v>347</v>
      </c>
      <c r="F76" s="520">
        <v>1333.33</v>
      </c>
      <c r="G76" s="341">
        <v>0</v>
      </c>
      <c r="H76" s="342">
        <v>0</v>
      </c>
      <c r="I76" s="342">
        <f t="shared" si="12"/>
        <v>0</v>
      </c>
      <c r="J76" s="342">
        <f t="shared" si="13"/>
        <v>0</v>
      </c>
      <c r="K76" s="343">
        <f t="shared" si="14"/>
        <v>0</v>
      </c>
      <c r="L76" s="341">
        <v>0</v>
      </c>
      <c r="M76" s="342">
        <v>0</v>
      </c>
      <c r="N76" s="342">
        <f t="shared" si="15"/>
        <v>0</v>
      </c>
      <c r="O76" s="342">
        <f t="shared" si="16"/>
        <v>0</v>
      </c>
      <c r="P76" s="343">
        <f t="shared" si="17"/>
        <v>0</v>
      </c>
      <c r="Q76" s="508"/>
    </row>
    <row r="77" spans="1:17" ht="15.75" customHeight="1">
      <c r="A77" s="276">
        <v>51</v>
      </c>
      <c r="B77" s="496" t="s">
        <v>62</v>
      </c>
      <c r="C77" s="336">
        <v>5295190</v>
      </c>
      <c r="D77" s="497" t="s">
        <v>12</v>
      </c>
      <c r="E77" s="327" t="s">
        <v>347</v>
      </c>
      <c r="F77" s="336">
        <v>100</v>
      </c>
      <c r="G77" s="341">
        <v>999400</v>
      </c>
      <c r="H77" s="342">
        <v>999580</v>
      </c>
      <c r="I77" s="342">
        <f t="shared" si="12"/>
        <v>-180</v>
      </c>
      <c r="J77" s="342">
        <f t="shared" si="13"/>
        <v>-18000</v>
      </c>
      <c r="K77" s="343">
        <f t="shared" si="14"/>
        <v>-0.018</v>
      </c>
      <c r="L77" s="341">
        <v>4538</v>
      </c>
      <c r="M77" s="342">
        <v>4500</v>
      </c>
      <c r="N77" s="342">
        <f t="shared" si="15"/>
        <v>38</v>
      </c>
      <c r="O77" s="342">
        <f t="shared" si="16"/>
        <v>3800</v>
      </c>
      <c r="P77" s="343">
        <f t="shared" si="17"/>
        <v>0.0038</v>
      </c>
      <c r="Q77" s="469"/>
    </row>
    <row r="78" spans="1:17" ht="15.75" customHeight="1">
      <c r="A78" s="276">
        <v>52</v>
      </c>
      <c r="B78" s="496" t="s">
        <v>63</v>
      </c>
      <c r="C78" s="336">
        <v>4902529</v>
      </c>
      <c r="D78" s="497" t="s">
        <v>12</v>
      </c>
      <c r="E78" s="327" t="s">
        <v>347</v>
      </c>
      <c r="F78" s="520">
        <v>44.44</v>
      </c>
      <c r="G78" s="341">
        <v>989743</v>
      </c>
      <c r="H78" s="342">
        <v>989743</v>
      </c>
      <c r="I78" s="342">
        <f t="shared" si="12"/>
        <v>0</v>
      </c>
      <c r="J78" s="342">
        <f t="shared" si="13"/>
        <v>0</v>
      </c>
      <c r="K78" s="343">
        <f t="shared" si="14"/>
        <v>0</v>
      </c>
      <c r="L78" s="341">
        <v>390</v>
      </c>
      <c r="M78" s="342">
        <v>390</v>
      </c>
      <c r="N78" s="342">
        <f t="shared" si="15"/>
        <v>0</v>
      </c>
      <c r="O78" s="342">
        <f t="shared" si="16"/>
        <v>0</v>
      </c>
      <c r="P78" s="343">
        <f t="shared" si="17"/>
        <v>0</v>
      </c>
      <c r="Q78" s="508"/>
    </row>
    <row r="79" spans="1:17" ht="15.75" customHeight="1">
      <c r="A79" s="276"/>
      <c r="B79" s="303" t="s">
        <v>64</v>
      </c>
      <c r="C79" s="336"/>
      <c r="D79" s="351"/>
      <c r="E79" s="351"/>
      <c r="F79" s="336"/>
      <c r="G79" s="341"/>
      <c r="H79" s="342"/>
      <c r="I79" s="342"/>
      <c r="J79" s="342"/>
      <c r="K79" s="343"/>
      <c r="L79" s="341"/>
      <c r="M79" s="342"/>
      <c r="N79" s="342"/>
      <c r="O79" s="342"/>
      <c r="P79" s="343"/>
      <c r="Q79" s="469"/>
    </row>
    <row r="80" spans="1:17" ht="15.75" customHeight="1">
      <c r="A80" s="276">
        <v>53</v>
      </c>
      <c r="B80" s="496" t="s">
        <v>65</v>
      </c>
      <c r="C80" s="336">
        <v>4865091</v>
      </c>
      <c r="D80" s="497" t="s">
        <v>12</v>
      </c>
      <c r="E80" s="327" t="s">
        <v>347</v>
      </c>
      <c r="F80" s="336">
        <v>500</v>
      </c>
      <c r="G80" s="341">
        <v>5626</v>
      </c>
      <c r="H80" s="342">
        <v>5626</v>
      </c>
      <c r="I80" s="342">
        <f>G80-H80</f>
        <v>0</v>
      </c>
      <c r="J80" s="342">
        <f>$F80*I80</f>
        <v>0</v>
      </c>
      <c r="K80" s="343">
        <f>J80/1000000</f>
        <v>0</v>
      </c>
      <c r="L80" s="341">
        <v>34468</v>
      </c>
      <c r="M80" s="342">
        <v>34468</v>
      </c>
      <c r="N80" s="342">
        <f>L80-M80</f>
        <v>0</v>
      </c>
      <c r="O80" s="342">
        <f>$F80*N80</f>
        <v>0</v>
      </c>
      <c r="P80" s="343">
        <f>O80/1000000</f>
        <v>0</v>
      </c>
      <c r="Q80" s="505"/>
    </row>
    <row r="81" spans="1:17" ht="15.75" customHeight="1">
      <c r="A81" s="276">
        <v>54</v>
      </c>
      <c r="B81" s="496" t="s">
        <v>66</v>
      </c>
      <c r="C81" s="336">
        <v>4902579</v>
      </c>
      <c r="D81" s="497" t="s">
        <v>12</v>
      </c>
      <c r="E81" s="327" t="s">
        <v>347</v>
      </c>
      <c r="F81" s="336">
        <v>500</v>
      </c>
      <c r="G81" s="341">
        <v>999934</v>
      </c>
      <c r="H81" s="342">
        <v>999934</v>
      </c>
      <c r="I81" s="342">
        <f>G81-H81</f>
        <v>0</v>
      </c>
      <c r="J81" s="342">
        <f>$F81*I81</f>
        <v>0</v>
      </c>
      <c r="K81" s="343">
        <f>J81/1000000</f>
        <v>0</v>
      </c>
      <c r="L81" s="341">
        <v>477</v>
      </c>
      <c r="M81" s="342">
        <v>489</v>
      </c>
      <c r="N81" s="342">
        <f>L81-M81</f>
        <v>-12</v>
      </c>
      <c r="O81" s="342">
        <f>$F81*N81</f>
        <v>-6000</v>
      </c>
      <c r="P81" s="343">
        <f>O81/1000000</f>
        <v>-0.006</v>
      </c>
      <c r="Q81" s="469"/>
    </row>
    <row r="82" spans="1:17" ht="15.75" customHeight="1">
      <c r="A82" s="276">
        <v>55</v>
      </c>
      <c r="B82" s="496" t="s">
        <v>67</v>
      </c>
      <c r="C82" s="336">
        <v>4902585</v>
      </c>
      <c r="D82" s="497" t="s">
        <v>12</v>
      </c>
      <c r="E82" s="327" t="s">
        <v>347</v>
      </c>
      <c r="F82" s="520">
        <v>666.67</v>
      </c>
      <c r="G82" s="341">
        <v>293</v>
      </c>
      <c r="H82" s="342">
        <v>263</v>
      </c>
      <c r="I82" s="342">
        <f>G82-H82</f>
        <v>30</v>
      </c>
      <c r="J82" s="342">
        <f>$F82*I82</f>
        <v>20000.1</v>
      </c>
      <c r="K82" s="343">
        <f>J82/1000000</f>
        <v>0.0200001</v>
      </c>
      <c r="L82" s="341">
        <v>108</v>
      </c>
      <c r="M82" s="342">
        <v>108</v>
      </c>
      <c r="N82" s="342">
        <f>L82-M82</f>
        <v>0</v>
      </c>
      <c r="O82" s="342">
        <f>$F82*N82</f>
        <v>0</v>
      </c>
      <c r="P82" s="343">
        <f>O82/1000000</f>
        <v>0</v>
      </c>
      <c r="Q82" s="469"/>
    </row>
    <row r="83" spans="1:17" ht="15.75" customHeight="1">
      <c r="A83" s="276">
        <v>56</v>
      </c>
      <c r="B83" s="496" t="s">
        <v>68</v>
      </c>
      <c r="C83" s="336">
        <v>4865072</v>
      </c>
      <c r="D83" s="497" t="s">
        <v>12</v>
      </c>
      <c r="E83" s="327" t="s">
        <v>347</v>
      </c>
      <c r="F83" s="520">
        <v>666.6666666666666</v>
      </c>
      <c r="G83" s="341">
        <v>2908</v>
      </c>
      <c r="H83" s="342">
        <v>2902</v>
      </c>
      <c r="I83" s="342">
        <f>G83-H83</f>
        <v>6</v>
      </c>
      <c r="J83" s="342">
        <f>$F83*I83</f>
        <v>4000</v>
      </c>
      <c r="K83" s="343">
        <f>J83/1000000</f>
        <v>0.004</v>
      </c>
      <c r="L83" s="341">
        <v>1337</v>
      </c>
      <c r="M83" s="342">
        <v>1337</v>
      </c>
      <c r="N83" s="342">
        <f>L83-M83</f>
        <v>0</v>
      </c>
      <c r="O83" s="342">
        <f>$F83*N83</f>
        <v>0</v>
      </c>
      <c r="P83" s="343">
        <f>O83/1000000</f>
        <v>0</v>
      </c>
      <c r="Q83" s="469"/>
    </row>
    <row r="84" spans="2:17" ht="15.75" customHeight="1">
      <c r="B84" s="303" t="s">
        <v>70</v>
      </c>
      <c r="C84" s="336"/>
      <c r="D84" s="351"/>
      <c r="E84" s="351"/>
      <c r="F84" s="336"/>
      <c r="G84" s="341"/>
      <c r="H84" s="342"/>
      <c r="I84" s="342"/>
      <c r="J84" s="342"/>
      <c r="K84" s="343"/>
      <c r="L84" s="341"/>
      <c r="M84" s="342"/>
      <c r="N84" s="342"/>
      <c r="O84" s="342"/>
      <c r="P84" s="343"/>
      <c r="Q84" s="469"/>
    </row>
    <row r="85" spans="1:17" ht="15.75" customHeight="1">
      <c r="A85" s="276">
        <v>57</v>
      </c>
      <c r="B85" s="496" t="s">
        <v>63</v>
      </c>
      <c r="C85" s="336">
        <v>4902568</v>
      </c>
      <c r="D85" s="497" t="s">
        <v>12</v>
      </c>
      <c r="E85" s="327" t="s">
        <v>347</v>
      </c>
      <c r="F85" s="336">
        <v>100</v>
      </c>
      <c r="G85" s="341">
        <v>997795</v>
      </c>
      <c r="H85" s="342">
        <v>997797</v>
      </c>
      <c r="I85" s="342">
        <f aca="true" t="shared" si="18" ref="I85:I90">G85-H85</f>
        <v>-2</v>
      </c>
      <c r="J85" s="342">
        <f aca="true" t="shared" si="19" ref="J85:J90">$F85*I85</f>
        <v>-200</v>
      </c>
      <c r="K85" s="343">
        <f aca="true" t="shared" si="20" ref="K85:K90">J85/1000000</f>
        <v>-0.0002</v>
      </c>
      <c r="L85" s="341">
        <v>1131</v>
      </c>
      <c r="M85" s="342">
        <v>1147</v>
      </c>
      <c r="N85" s="342">
        <f aca="true" t="shared" si="21" ref="N85:N90">L85-M85</f>
        <v>-16</v>
      </c>
      <c r="O85" s="342">
        <f aca="true" t="shared" si="22" ref="O85:O90">$F85*N85</f>
        <v>-1600</v>
      </c>
      <c r="P85" s="343">
        <f aca="true" t="shared" si="23" ref="P85:P90">O85/1000000</f>
        <v>-0.0016</v>
      </c>
      <c r="Q85" s="481"/>
    </row>
    <row r="86" spans="1:17" ht="15.75" customHeight="1">
      <c r="A86" s="276">
        <v>58</v>
      </c>
      <c r="B86" s="496" t="s">
        <v>71</v>
      </c>
      <c r="C86" s="336">
        <v>4902549</v>
      </c>
      <c r="D86" s="497" t="s">
        <v>12</v>
      </c>
      <c r="E86" s="327" t="s">
        <v>347</v>
      </c>
      <c r="F86" s="336">
        <v>100</v>
      </c>
      <c r="G86" s="341">
        <v>999751</v>
      </c>
      <c r="H86" s="342">
        <v>999751</v>
      </c>
      <c r="I86" s="342">
        <f t="shared" si="18"/>
        <v>0</v>
      </c>
      <c r="J86" s="342">
        <f t="shared" si="19"/>
        <v>0</v>
      </c>
      <c r="K86" s="343">
        <f t="shared" si="20"/>
        <v>0</v>
      </c>
      <c r="L86" s="341">
        <v>999998</v>
      </c>
      <c r="M86" s="342">
        <v>999998</v>
      </c>
      <c r="N86" s="342">
        <f t="shared" si="21"/>
        <v>0</v>
      </c>
      <c r="O86" s="342">
        <f t="shared" si="22"/>
        <v>0</v>
      </c>
      <c r="P86" s="343">
        <f t="shared" si="23"/>
        <v>0</v>
      </c>
      <c r="Q86" s="481"/>
    </row>
    <row r="87" spans="1:17" ht="15.75" customHeight="1">
      <c r="A87" s="276">
        <v>59</v>
      </c>
      <c r="B87" s="496" t="s">
        <v>84</v>
      </c>
      <c r="C87" s="336">
        <v>4902537</v>
      </c>
      <c r="D87" s="497" t="s">
        <v>12</v>
      </c>
      <c r="E87" s="327" t="s">
        <v>347</v>
      </c>
      <c r="F87" s="336">
        <v>100</v>
      </c>
      <c r="G87" s="341">
        <v>23906</v>
      </c>
      <c r="H87" s="342">
        <v>23916</v>
      </c>
      <c r="I87" s="342">
        <f t="shared" si="18"/>
        <v>-10</v>
      </c>
      <c r="J87" s="342">
        <f t="shared" si="19"/>
        <v>-1000</v>
      </c>
      <c r="K87" s="343">
        <f t="shared" si="20"/>
        <v>-0.001</v>
      </c>
      <c r="L87" s="341">
        <v>57792</v>
      </c>
      <c r="M87" s="342">
        <v>57809</v>
      </c>
      <c r="N87" s="342">
        <f t="shared" si="21"/>
        <v>-17</v>
      </c>
      <c r="O87" s="342">
        <f t="shared" si="22"/>
        <v>-1700</v>
      </c>
      <c r="P87" s="343">
        <f t="shared" si="23"/>
        <v>-0.0017</v>
      </c>
      <c r="Q87" s="469"/>
    </row>
    <row r="88" spans="1:17" ht="15.75" customHeight="1">
      <c r="A88" s="276">
        <v>60</v>
      </c>
      <c r="B88" s="496" t="s">
        <v>72</v>
      </c>
      <c r="C88" s="336">
        <v>4902578</v>
      </c>
      <c r="D88" s="497" t="s">
        <v>12</v>
      </c>
      <c r="E88" s="327" t="s">
        <v>347</v>
      </c>
      <c r="F88" s="336">
        <v>100</v>
      </c>
      <c r="G88" s="341">
        <v>0</v>
      </c>
      <c r="H88" s="342">
        <v>0</v>
      </c>
      <c r="I88" s="342">
        <f t="shared" si="18"/>
        <v>0</v>
      </c>
      <c r="J88" s="342">
        <f t="shared" si="19"/>
        <v>0</v>
      </c>
      <c r="K88" s="343">
        <f t="shared" si="20"/>
        <v>0</v>
      </c>
      <c r="L88" s="341">
        <v>0</v>
      </c>
      <c r="M88" s="342">
        <v>0</v>
      </c>
      <c r="N88" s="342">
        <f t="shared" si="21"/>
        <v>0</v>
      </c>
      <c r="O88" s="342">
        <f t="shared" si="22"/>
        <v>0</v>
      </c>
      <c r="P88" s="343">
        <f t="shared" si="23"/>
        <v>0</v>
      </c>
      <c r="Q88" s="505"/>
    </row>
    <row r="89" spans="1:17" ht="15.75" customHeight="1">
      <c r="A89" s="277">
        <v>61</v>
      </c>
      <c r="B89" s="496" t="s">
        <v>73</v>
      </c>
      <c r="C89" s="336">
        <v>4902538</v>
      </c>
      <c r="D89" s="497" t="s">
        <v>12</v>
      </c>
      <c r="E89" s="327" t="s">
        <v>347</v>
      </c>
      <c r="F89" s="336">
        <v>100</v>
      </c>
      <c r="G89" s="341">
        <v>999762</v>
      </c>
      <c r="H89" s="342">
        <v>999762</v>
      </c>
      <c r="I89" s="342">
        <f t="shared" si="18"/>
        <v>0</v>
      </c>
      <c r="J89" s="342">
        <f t="shared" si="19"/>
        <v>0</v>
      </c>
      <c r="K89" s="343">
        <f t="shared" si="20"/>
        <v>0</v>
      </c>
      <c r="L89" s="341">
        <v>999987</v>
      </c>
      <c r="M89" s="342">
        <v>999987</v>
      </c>
      <c r="N89" s="342">
        <f t="shared" si="21"/>
        <v>0</v>
      </c>
      <c r="O89" s="342">
        <f t="shared" si="22"/>
        <v>0</v>
      </c>
      <c r="P89" s="343">
        <f t="shared" si="23"/>
        <v>0</v>
      </c>
      <c r="Q89" s="469"/>
    </row>
    <row r="90" spans="1:17" ht="15.75" customHeight="1">
      <c r="A90" s="276">
        <v>62</v>
      </c>
      <c r="B90" s="496" t="s">
        <v>59</v>
      </c>
      <c r="C90" s="336">
        <v>4902527</v>
      </c>
      <c r="D90" s="497" t="s">
        <v>12</v>
      </c>
      <c r="E90" s="327" t="s">
        <v>347</v>
      </c>
      <c r="F90" s="336">
        <v>100</v>
      </c>
      <c r="G90" s="341">
        <v>0</v>
      </c>
      <c r="H90" s="342">
        <v>0</v>
      </c>
      <c r="I90" s="342">
        <f t="shared" si="18"/>
        <v>0</v>
      </c>
      <c r="J90" s="342">
        <f t="shared" si="19"/>
        <v>0</v>
      </c>
      <c r="K90" s="343">
        <f t="shared" si="20"/>
        <v>0</v>
      </c>
      <c r="L90" s="341">
        <v>0</v>
      </c>
      <c r="M90" s="342">
        <v>0</v>
      </c>
      <c r="N90" s="342">
        <f t="shared" si="21"/>
        <v>0</v>
      </c>
      <c r="O90" s="342">
        <f t="shared" si="22"/>
        <v>0</v>
      </c>
      <c r="P90" s="343">
        <f t="shared" si="23"/>
        <v>0</v>
      </c>
      <c r="Q90" s="469"/>
    </row>
    <row r="91" spans="2:17" ht="15.75" customHeight="1">
      <c r="B91" s="303" t="s">
        <v>74</v>
      </c>
      <c r="C91" s="336"/>
      <c r="D91" s="351"/>
      <c r="E91" s="351"/>
      <c r="F91" s="336"/>
      <c r="G91" s="341"/>
      <c r="H91" s="342"/>
      <c r="I91" s="342"/>
      <c r="J91" s="342"/>
      <c r="K91" s="343"/>
      <c r="L91" s="341"/>
      <c r="M91" s="342"/>
      <c r="N91" s="342"/>
      <c r="O91" s="342"/>
      <c r="P91" s="343"/>
      <c r="Q91" s="469"/>
    </row>
    <row r="92" spans="1:17" ht="15.75" customHeight="1">
      <c r="A92" s="276">
        <v>63</v>
      </c>
      <c r="B92" s="496" t="s">
        <v>75</v>
      </c>
      <c r="C92" s="336">
        <v>4902540</v>
      </c>
      <c r="D92" s="497" t="s">
        <v>12</v>
      </c>
      <c r="E92" s="327" t="s">
        <v>347</v>
      </c>
      <c r="F92" s="336">
        <v>100</v>
      </c>
      <c r="G92" s="341">
        <v>1636</v>
      </c>
      <c r="H92" s="342">
        <v>1780</v>
      </c>
      <c r="I92" s="342">
        <f>G92-H92</f>
        <v>-144</v>
      </c>
      <c r="J92" s="342">
        <f>$F92*I92</f>
        <v>-14400</v>
      </c>
      <c r="K92" s="343">
        <f>J92/1000000</f>
        <v>-0.0144</v>
      </c>
      <c r="L92" s="341">
        <v>5705</v>
      </c>
      <c r="M92" s="342">
        <v>5964</v>
      </c>
      <c r="N92" s="342">
        <f>L92-M92</f>
        <v>-259</v>
      </c>
      <c r="O92" s="342">
        <f>$F92*N92</f>
        <v>-25900</v>
      </c>
      <c r="P92" s="343">
        <f>O92/1000000</f>
        <v>-0.0259</v>
      </c>
      <c r="Q92" s="481"/>
    </row>
    <row r="93" spans="1:17" ht="15.75" customHeight="1">
      <c r="A93" s="471">
        <v>64</v>
      </c>
      <c r="B93" s="496" t="s">
        <v>76</v>
      </c>
      <c r="C93" s="336">
        <v>4902542</v>
      </c>
      <c r="D93" s="497" t="s">
        <v>12</v>
      </c>
      <c r="E93" s="327" t="s">
        <v>347</v>
      </c>
      <c r="F93" s="336">
        <v>100</v>
      </c>
      <c r="G93" s="341">
        <v>27879</v>
      </c>
      <c r="H93" s="342">
        <v>27985</v>
      </c>
      <c r="I93" s="342">
        <f>G93-H93</f>
        <v>-106</v>
      </c>
      <c r="J93" s="342">
        <f>$F93*I93</f>
        <v>-10600</v>
      </c>
      <c r="K93" s="343">
        <f>J93/1000000</f>
        <v>-0.0106</v>
      </c>
      <c r="L93" s="341">
        <v>66993</v>
      </c>
      <c r="M93" s="342">
        <v>67382</v>
      </c>
      <c r="N93" s="342">
        <f>L93-M93</f>
        <v>-389</v>
      </c>
      <c r="O93" s="342">
        <f>$F93*N93</f>
        <v>-38900</v>
      </c>
      <c r="P93" s="343">
        <f>O93/1000000</f>
        <v>-0.0389</v>
      </c>
      <c r="Q93" s="469"/>
    </row>
    <row r="94" spans="1:17" ht="15.75" customHeight="1">
      <c r="A94" s="276">
        <v>65</v>
      </c>
      <c r="B94" s="496" t="s">
        <v>77</v>
      </c>
      <c r="C94" s="336">
        <v>4902536</v>
      </c>
      <c r="D94" s="497" t="s">
        <v>12</v>
      </c>
      <c r="E94" s="327" t="s">
        <v>347</v>
      </c>
      <c r="F94" s="336">
        <v>100</v>
      </c>
      <c r="G94" s="341">
        <v>7567</v>
      </c>
      <c r="H94" s="342">
        <v>7599</v>
      </c>
      <c r="I94" s="342">
        <f>G94-H94</f>
        <v>-32</v>
      </c>
      <c r="J94" s="342">
        <f>$F94*I94</f>
        <v>-3200</v>
      </c>
      <c r="K94" s="343">
        <f>J94/1000000</f>
        <v>-0.0032</v>
      </c>
      <c r="L94" s="341">
        <v>3186</v>
      </c>
      <c r="M94" s="342">
        <v>2790</v>
      </c>
      <c r="N94" s="342">
        <f>L94-M94</f>
        <v>396</v>
      </c>
      <c r="O94" s="342">
        <f>$F94*N94</f>
        <v>39600</v>
      </c>
      <c r="P94" s="343">
        <f>O94/1000000</f>
        <v>0.0396</v>
      </c>
      <c r="Q94" s="481"/>
    </row>
    <row r="95" spans="1:17" ht="15.75" customHeight="1">
      <c r="A95" s="471"/>
      <c r="B95" s="303" t="s">
        <v>32</v>
      </c>
      <c r="C95" s="336"/>
      <c r="D95" s="351"/>
      <c r="E95" s="351"/>
      <c r="F95" s="336"/>
      <c r="G95" s="341"/>
      <c r="H95" s="342"/>
      <c r="I95" s="342"/>
      <c r="J95" s="342"/>
      <c r="K95" s="343"/>
      <c r="L95" s="341"/>
      <c r="M95" s="342"/>
      <c r="N95" s="342"/>
      <c r="O95" s="342"/>
      <c r="P95" s="343"/>
      <c r="Q95" s="469"/>
    </row>
    <row r="96" spans="1:17" ht="15.75" customHeight="1">
      <c r="A96" s="471">
        <v>66</v>
      </c>
      <c r="B96" s="496" t="s">
        <v>69</v>
      </c>
      <c r="C96" s="336">
        <v>4864807</v>
      </c>
      <c r="D96" s="497" t="s">
        <v>12</v>
      </c>
      <c r="E96" s="327" t="s">
        <v>347</v>
      </c>
      <c r="F96" s="336">
        <v>100</v>
      </c>
      <c r="G96" s="341">
        <v>201143</v>
      </c>
      <c r="H96" s="342">
        <v>199086</v>
      </c>
      <c r="I96" s="342">
        <f>G96-H96</f>
        <v>2057</v>
      </c>
      <c r="J96" s="342">
        <f>$F96*I96</f>
        <v>205700</v>
      </c>
      <c r="K96" s="343">
        <f>J96/1000000</f>
        <v>0.2057</v>
      </c>
      <c r="L96" s="341">
        <v>19854</v>
      </c>
      <c r="M96" s="342">
        <v>19852</v>
      </c>
      <c r="N96" s="342">
        <f>L96-M96</f>
        <v>2</v>
      </c>
      <c r="O96" s="342">
        <f>$F96*N96</f>
        <v>200</v>
      </c>
      <c r="P96" s="343">
        <f>O96/1000000</f>
        <v>0.0002</v>
      </c>
      <c r="Q96" s="469"/>
    </row>
    <row r="97" spans="1:17" ht="15.75" customHeight="1">
      <c r="A97" s="472">
        <v>67</v>
      </c>
      <c r="B97" s="496" t="s">
        <v>243</v>
      </c>
      <c r="C97" s="336">
        <v>4865086</v>
      </c>
      <c r="D97" s="497" t="s">
        <v>12</v>
      </c>
      <c r="E97" s="327" t="s">
        <v>347</v>
      </c>
      <c r="F97" s="336">
        <v>100</v>
      </c>
      <c r="G97" s="341">
        <v>24828</v>
      </c>
      <c r="H97" s="342">
        <v>24768</v>
      </c>
      <c r="I97" s="342">
        <f>G97-H97</f>
        <v>60</v>
      </c>
      <c r="J97" s="342">
        <f>$F97*I97</f>
        <v>6000</v>
      </c>
      <c r="K97" s="343">
        <f>J97/1000000</f>
        <v>0.006</v>
      </c>
      <c r="L97" s="341">
        <v>51066</v>
      </c>
      <c r="M97" s="342">
        <v>51060</v>
      </c>
      <c r="N97" s="342">
        <f>L97-M97</f>
        <v>6</v>
      </c>
      <c r="O97" s="342">
        <f>$F97*N97</f>
        <v>600</v>
      </c>
      <c r="P97" s="343">
        <f>O97/1000000</f>
        <v>0.0006</v>
      </c>
      <c r="Q97" s="469"/>
    </row>
    <row r="98" spans="1:17" ht="15.75" customHeight="1">
      <c r="A98" s="472">
        <v>68</v>
      </c>
      <c r="B98" s="496" t="s">
        <v>82</v>
      </c>
      <c r="C98" s="336">
        <v>4902528</v>
      </c>
      <c r="D98" s="497" t="s">
        <v>12</v>
      </c>
      <c r="E98" s="327" t="s">
        <v>347</v>
      </c>
      <c r="F98" s="336">
        <v>-300</v>
      </c>
      <c r="G98" s="341">
        <v>15</v>
      </c>
      <c r="H98" s="342">
        <v>15</v>
      </c>
      <c r="I98" s="342">
        <f>G98-H98</f>
        <v>0</v>
      </c>
      <c r="J98" s="342">
        <f>$F98*I98</f>
        <v>0</v>
      </c>
      <c r="K98" s="343">
        <f>J98/1000000</f>
        <v>0</v>
      </c>
      <c r="L98" s="341">
        <v>456</v>
      </c>
      <c r="M98" s="342">
        <v>457</v>
      </c>
      <c r="N98" s="342">
        <f>L98-M98</f>
        <v>-1</v>
      </c>
      <c r="O98" s="342">
        <f>$F98*N98</f>
        <v>300</v>
      </c>
      <c r="P98" s="343">
        <f>O98/1000000</f>
        <v>0.0003</v>
      </c>
      <c r="Q98" s="481"/>
    </row>
    <row r="99" spans="2:17" ht="15.75" customHeight="1">
      <c r="B99" s="346" t="s">
        <v>78</v>
      </c>
      <c r="C99" s="335"/>
      <c r="D99" s="348"/>
      <c r="E99" s="348"/>
      <c r="F99" s="335"/>
      <c r="G99" s="341"/>
      <c r="H99" s="342"/>
      <c r="I99" s="342"/>
      <c r="J99" s="342"/>
      <c r="K99" s="343"/>
      <c r="L99" s="341"/>
      <c r="M99" s="342"/>
      <c r="N99" s="342"/>
      <c r="O99" s="342"/>
      <c r="P99" s="343"/>
      <c r="Q99" s="469"/>
    </row>
    <row r="100" spans="1:17" ht="16.5">
      <c r="A100" s="472">
        <v>69</v>
      </c>
      <c r="B100" s="534" t="s">
        <v>79</v>
      </c>
      <c r="C100" s="335">
        <v>4902577</v>
      </c>
      <c r="D100" s="348" t="s">
        <v>12</v>
      </c>
      <c r="E100" s="327" t="s">
        <v>347</v>
      </c>
      <c r="F100" s="335">
        <v>-400</v>
      </c>
      <c r="G100" s="341">
        <v>995611</v>
      </c>
      <c r="H100" s="342">
        <v>995610</v>
      </c>
      <c r="I100" s="342">
        <f>G100-H100</f>
        <v>1</v>
      </c>
      <c r="J100" s="342">
        <f>$F100*I100</f>
        <v>-400</v>
      </c>
      <c r="K100" s="343">
        <f>J100/1000000</f>
        <v>-0.0004</v>
      </c>
      <c r="L100" s="341">
        <v>69</v>
      </c>
      <c r="M100" s="342">
        <v>69</v>
      </c>
      <c r="N100" s="342">
        <f>L100-M100</f>
        <v>0</v>
      </c>
      <c r="O100" s="342">
        <f>$F100*N100</f>
        <v>0</v>
      </c>
      <c r="P100" s="343">
        <f>O100/1000000</f>
        <v>0</v>
      </c>
      <c r="Q100" s="535"/>
    </row>
    <row r="101" spans="1:17" ht="16.5">
      <c r="A101" s="472">
        <v>70</v>
      </c>
      <c r="B101" s="534" t="s">
        <v>80</v>
      </c>
      <c r="C101" s="335">
        <v>4902525</v>
      </c>
      <c r="D101" s="348" t="s">
        <v>12</v>
      </c>
      <c r="E101" s="327" t="s">
        <v>347</v>
      </c>
      <c r="F101" s="335">
        <v>400</v>
      </c>
      <c r="G101" s="341">
        <v>999882</v>
      </c>
      <c r="H101" s="342">
        <v>999883</v>
      </c>
      <c r="I101" s="342">
        <f>G101-H101</f>
        <v>-1</v>
      </c>
      <c r="J101" s="342">
        <f>$F101*I101</f>
        <v>-400</v>
      </c>
      <c r="K101" s="343">
        <f>J101/1000000</f>
        <v>-0.0004</v>
      </c>
      <c r="L101" s="341">
        <v>8</v>
      </c>
      <c r="M101" s="342">
        <v>8</v>
      </c>
      <c r="N101" s="342">
        <f>L101-M101</f>
        <v>0</v>
      </c>
      <c r="O101" s="342">
        <f>$F101*N101</f>
        <v>0</v>
      </c>
      <c r="P101" s="343">
        <f>O101/1000000</f>
        <v>0</v>
      </c>
      <c r="Q101" s="481"/>
    </row>
    <row r="102" spans="2:17" ht="16.5">
      <c r="B102" s="303" t="s">
        <v>386</v>
      </c>
      <c r="C102" s="335"/>
      <c r="D102" s="348"/>
      <c r="E102" s="327"/>
      <c r="F102" s="335"/>
      <c r="G102" s="341"/>
      <c r="H102" s="342"/>
      <c r="I102" s="342"/>
      <c r="J102" s="342"/>
      <c r="K102" s="343"/>
      <c r="L102" s="341"/>
      <c r="M102" s="342"/>
      <c r="N102" s="342"/>
      <c r="O102" s="342"/>
      <c r="P102" s="343"/>
      <c r="Q102" s="469"/>
    </row>
    <row r="103" spans="1:17" ht="18">
      <c r="A103" s="472">
        <v>71</v>
      </c>
      <c r="B103" s="496" t="s">
        <v>392</v>
      </c>
      <c r="C103" s="312">
        <v>5128444</v>
      </c>
      <c r="D103" s="127" t="s">
        <v>12</v>
      </c>
      <c r="E103" s="96" t="s">
        <v>347</v>
      </c>
      <c r="F103" s="417">
        <v>800</v>
      </c>
      <c r="G103" s="341">
        <v>970233</v>
      </c>
      <c r="H103" s="342">
        <v>971074</v>
      </c>
      <c r="I103" s="322">
        <f>G103-H103</f>
        <v>-841</v>
      </c>
      <c r="J103" s="322">
        <f>$F103*I103</f>
        <v>-672800</v>
      </c>
      <c r="K103" s="322">
        <f>J103/1000000</f>
        <v>-0.6728</v>
      </c>
      <c r="L103" s="341">
        <v>996606</v>
      </c>
      <c r="M103" s="342">
        <v>996608</v>
      </c>
      <c r="N103" s="322">
        <f>L103-M103</f>
        <v>-2</v>
      </c>
      <c r="O103" s="322">
        <f>$F103*N103</f>
        <v>-1600</v>
      </c>
      <c r="P103" s="322">
        <f>O103/1000000</f>
        <v>-0.0016</v>
      </c>
      <c r="Q103" s="469" t="s">
        <v>471</v>
      </c>
    </row>
    <row r="104" spans="1:17" ht="18">
      <c r="A104" s="472">
        <v>72</v>
      </c>
      <c r="B104" s="496" t="s">
        <v>402</v>
      </c>
      <c r="C104" s="312">
        <v>4864950</v>
      </c>
      <c r="D104" s="127" t="s">
        <v>12</v>
      </c>
      <c r="E104" s="96" t="s">
        <v>347</v>
      </c>
      <c r="F104" s="417">
        <v>2000</v>
      </c>
      <c r="G104" s="341">
        <v>1705</v>
      </c>
      <c r="H104" s="342">
        <v>1900</v>
      </c>
      <c r="I104" s="322">
        <f>G104-H104</f>
        <v>-195</v>
      </c>
      <c r="J104" s="322">
        <f>$F104*I104</f>
        <v>-390000</v>
      </c>
      <c r="K104" s="322">
        <f>J104/1000000</f>
        <v>-0.39</v>
      </c>
      <c r="L104" s="341">
        <v>1096</v>
      </c>
      <c r="M104" s="342">
        <v>1097</v>
      </c>
      <c r="N104" s="322">
        <f>L104-M104</f>
        <v>-1</v>
      </c>
      <c r="O104" s="322">
        <f>$F104*N104</f>
        <v>-2000</v>
      </c>
      <c r="P104" s="322">
        <f>O104/1000000</f>
        <v>-0.002</v>
      </c>
      <c r="Q104" s="469"/>
    </row>
    <row r="105" spans="2:17" ht="18">
      <c r="B105" s="303" t="s">
        <v>416</v>
      </c>
      <c r="C105" s="312"/>
      <c r="D105" s="127"/>
      <c r="E105" s="96"/>
      <c r="F105" s="335"/>
      <c r="G105" s="341"/>
      <c r="H105" s="342"/>
      <c r="I105" s="322"/>
      <c r="J105" s="322"/>
      <c r="K105" s="322"/>
      <c r="L105" s="341"/>
      <c r="M105" s="342"/>
      <c r="N105" s="322"/>
      <c r="O105" s="322"/>
      <c r="P105" s="322"/>
      <c r="Q105" s="341"/>
    </row>
    <row r="106" spans="1:17" ht="18">
      <c r="A106" s="472">
        <v>73</v>
      </c>
      <c r="B106" s="496" t="s">
        <v>417</v>
      </c>
      <c r="C106" s="312">
        <v>5269776</v>
      </c>
      <c r="D106" s="127" t="s">
        <v>12</v>
      </c>
      <c r="E106" s="96" t="s">
        <v>347</v>
      </c>
      <c r="F106" s="417">
        <v>1000</v>
      </c>
      <c r="G106" s="341">
        <v>0</v>
      </c>
      <c r="H106" s="342">
        <v>0</v>
      </c>
      <c r="I106" s="342">
        <f>G106-H106</f>
        <v>0</v>
      </c>
      <c r="J106" s="342">
        <f>$F106*I106</f>
        <v>0</v>
      </c>
      <c r="K106" s="343">
        <f>J106/1000000</f>
        <v>0</v>
      </c>
      <c r="L106" s="341">
        <v>0</v>
      </c>
      <c r="M106" s="342">
        <v>0</v>
      </c>
      <c r="N106" s="342">
        <f>L106-M106</f>
        <v>0</v>
      </c>
      <c r="O106" s="342">
        <f>$F106*N106</f>
        <v>0</v>
      </c>
      <c r="P106" s="343">
        <f>O106/1000000</f>
        <v>0</v>
      </c>
      <c r="Q106" s="341"/>
    </row>
    <row r="107" spans="1:17" ht="18.75" thickBot="1">
      <c r="A107" s="366">
        <v>74</v>
      </c>
      <c r="B107" s="493" t="s">
        <v>418</v>
      </c>
      <c r="C107" s="315">
        <v>4864811</v>
      </c>
      <c r="D107" s="260" t="s">
        <v>12</v>
      </c>
      <c r="E107" s="261" t="s">
        <v>347</v>
      </c>
      <c r="F107" s="491">
        <v>100</v>
      </c>
      <c r="G107" s="467">
        <v>236</v>
      </c>
      <c r="H107" s="468">
        <v>367</v>
      </c>
      <c r="I107" s="326">
        <f>G107-H107</f>
        <v>-131</v>
      </c>
      <c r="J107" s="326">
        <f>$F107*I107</f>
        <v>-13100</v>
      </c>
      <c r="K107" s="326">
        <f>J107/1000000</f>
        <v>-0.0131</v>
      </c>
      <c r="L107" s="467">
        <v>999868</v>
      </c>
      <c r="M107" s="468">
        <v>999868</v>
      </c>
      <c r="N107" s="326">
        <f>L107-M107</f>
        <v>0</v>
      </c>
      <c r="O107" s="326">
        <f>$F107*N107</f>
        <v>0</v>
      </c>
      <c r="P107" s="326">
        <f>O107/1000000</f>
        <v>0</v>
      </c>
      <c r="Q107" s="492"/>
    </row>
    <row r="108" spans="2:16" ht="13.5" thickTop="1">
      <c r="B108" s="16"/>
      <c r="G108" s="591"/>
      <c r="H108" s="591"/>
      <c r="I108" s="591"/>
      <c r="J108" s="591"/>
      <c r="K108" s="591"/>
      <c r="L108" s="591"/>
      <c r="M108" s="591"/>
      <c r="N108" s="591"/>
      <c r="O108" s="591"/>
      <c r="P108" s="591"/>
    </row>
    <row r="109" spans="2:16" ht="18">
      <c r="B109" s="156" t="s">
        <v>242</v>
      </c>
      <c r="G109" s="591"/>
      <c r="H109" s="591"/>
      <c r="I109" s="591"/>
      <c r="J109" s="591"/>
      <c r="K109" s="434">
        <f>SUM(K7:K107)</f>
        <v>-27.491526720000003</v>
      </c>
      <c r="L109" s="591"/>
      <c r="M109" s="591"/>
      <c r="N109" s="591"/>
      <c r="O109" s="591"/>
      <c r="P109" s="592">
        <f>SUM(P7:P107)</f>
        <v>-1.7834019200000002</v>
      </c>
    </row>
    <row r="110" spans="2:16" ht="12.75">
      <c r="B110" s="16"/>
      <c r="G110" s="591"/>
      <c r="H110" s="591"/>
      <c r="I110" s="591"/>
      <c r="J110" s="591"/>
      <c r="K110" s="591"/>
      <c r="L110" s="591"/>
      <c r="M110" s="591"/>
      <c r="N110" s="591"/>
      <c r="O110" s="591"/>
      <c r="P110" s="591"/>
    </row>
    <row r="111" spans="2:16" ht="12.75">
      <c r="B111" s="16"/>
      <c r="G111" s="591"/>
      <c r="H111" s="591"/>
      <c r="I111" s="591"/>
      <c r="J111" s="591"/>
      <c r="K111" s="591"/>
      <c r="L111" s="591"/>
      <c r="M111" s="591"/>
      <c r="N111" s="591"/>
      <c r="O111" s="591"/>
      <c r="P111" s="591"/>
    </row>
    <row r="112" spans="2:16" ht="12.75">
      <c r="B112" s="16"/>
      <c r="G112" s="591"/>
      <c r="H112" s="591"/>
      <c r="I112" s="591"/>
      <c r="J112" s="591"/>
      <c r="K112" s="591"/>
      <c r="L112" s="591"/>
      <c r="M112" s="591"/>
      <c r="N112" s="591"/>
      <c r="O112" s="591"/>
      <c r="P112" s="591"/>
    </row>
    <row r="113" spans="2:16" ht="12.75">
      <c r="B113" s="16"/>
      <c r="G113" s="591"/>
      <c r="H113" s="591"/>
      <c r="I113" s="591"/>
      <c r="J113" s="591"/>
      <c r="K113" s="591"/>
      <c r="L113" s="591"/>
      <c r="M113" s="591"/>
      <c r="N113" s="591"/>
      <c r="O113" s="591"/>
      <c r="P113" s="591"/>
    </row>
    <row r="114" spans="2:16" ht="12.75">
      <c r="B114" s="16"/>
      <c r="G114" s="591"/>
      <c r="H114" s="591"/>
      <c r="I114" s="591"/>
      <c r="J114" s="591"/>
      <c r="K114" s="591"/>
      <c r="L114" s="591"/>
      <c r="M114" s="591"/>
      <c r="N114" s="591"/>
      <c r="O114" s="591"/>
      <c r="P114" s="591"/>
    </row>
    <row r="115" spans="1:16" ht="15.75">
      <c r="A115" s="15"/>
      <c r="G115" s="591"/>
      <c r="H115" s="591"/>
      <c r="I115" s="591"/>
      <c r="J115" s="591"/>
      <c r="K115" s="591"/>
      <c r="L115" s="591"/>
      <c r="M115" s="591"/>
      <c r="N115" s="591"/>
      <c r="O115" s="591"/>
      <c r="P115" s="591"/>
    </row>
    <row r="116" spans="1:17" ht="24" thickBot="1">
      <c r="A116" s="187" t="s">
        <v>241</v>
      </c>
      <c r="G116" s="514"/>
      <c r="H116" s="514"/>
      <c r="I116" s="82" t="s">
        <v>398</v>
      </c>
      <c r="J116" s="514"/>
      <c r="K116" s="514"/>
      <c r="L116" s="514"/>
      <c r="M116" s="514"/>
      <c r="N116" s="82" t="s">
        <v>399</v>
      </c>
      <c r="O116" s="514"/>
      <c r="P116" s="514"/>
      <c r="Q116" s="593" t="str">
        <f>Q1</f>
        <v>NOVEMBER-2016</v>
      </c>
    </row>
    <row r="117" spans="1:17" ht="39.75" thickBot="1" thickTop="1">
      <c r="A117" s="582" t="s">
        <v>8</v>
      </c>
      <c r="B117" s="551" t="s">
        <v>9</v>
      </c>
      <c r="C117" s="552" t="s">
        <v>1</v>
      </c>
      <c r="D117" s="552" t="s">
        <v>2</v>
      </c>
      <c r="E117" s="552" t="s">
        <v>3</v>
      </c>
      <c r="F117" s="552" t="s">
        <v>10</v>
      </c>
      <c r="G117" s="550" t="str">
        <f>G5</f>
        <v>FINAL READING 01/12/2016</v>
      </c>
      <c r="H117" s="552" t="str">
        <f>H5</f>
        <v>INTIAL READING 01/11/2016</v>
      </c>
      <c r="I117" s="552" t="s">
        <v>4</v>
      </c>
      <c r="J117" s="552" t="s">
        <v>5</v>
      </c>
      <c r="K117" s="583" t="s">
        <v>6</v>
      </c>
      <c r="L117" s="550" t="str">
        <f>G5</f>
        <v>FINAL READING 01/12/2016</v>
      </c>
      <c r="M117" s="552" t="str">
        <f>H5</f>
        <v>INTIAL READING 01/11/2016</v>
      </c>
      <c r="N117" s="552" t="s">
        <v>4</v>
      </c>
      <c r="O117" s="552" t="s">
        <v>5</v>
      </c>
      <c r="P117" s="583" t="s">
        <v>6</v>
      </c>
      <c r="Q117" s="583" t="s">
        <v>310</v>
      </c>
    </row>
    <row r="118" spans="1:16" ht="8.25" customHeight="1" thickBot="1" thickTop="1">
      <c r="A118" s="13"/>
      <c r="B118" s="11"/>
      <c r="C118" s="10"/>
      <c r="D118" s="10"/>
      <c r="E118" s="10"/>
      <c r="F118" s="10"/>
      <c r="G118" s="591"/>
      <c r="H118" s="591"/>
      <c r="I118" s="591"/>
      <c r="J118" s="591"/>
      <c r="K118" s="591"/>
      <c r="L118" s="591"/>
      <c r="M118" s="591"/>
      <c r="N118" s="591"/>
      <c r="O118" s="591"/>
      <c r="P118" s="591"/>
    </row>
    <row r="119" spans="1:17" ht="15.75" customHeight="1" thickTop="1">
      <c r="A119" s="337"/>
      <c r="B119" s="338" t="s">
        <v>27</v>
      </c>
      <c r="C119" s="325"/>
      <c r="D119" s="319"/>
      <c r="E119" s="319"/>
      <c r="F119" s="319"/>
      <c r="G119" s="594"/>
      <c r="H119" s="595"/>
      <c r="I119" s="595"/>
      <c r="J119" s="595"/>
      <c r="K119" s="596"/>
      <c r="L119" s="594"/>
      <c r="M119" s="595"/>
      <c r="N119" s="595"/>
      <c r="O119" s="595"/>
      <c r="P119" s="596"/>
      <c r="Q119" s="590"/>
    </row>
    <row r="120" spans="1:17" ht="15.75" customHeight="1">
      <c r="A120" s="324">
        <v>1</v>
      </c>
      <c r="B120" s="345" t="s">
        <v>81</v>
      </c>
      <c r="C120" s="335">
        <v>5295192</v>
      </c>
      <c r="D120" s="327" t="s">
        <v>12</v>
      </c>
      <c r="E120" s="327" t="s">
        <v>347</v>
      </c>
      <c r="F120" s="335">
        <v>-100</v>
      </c>
      <c r="G120" s="341">
        <v>5077</v>
      </c>
      <c r="H120" s="342">
        <v>5077</v>
      </c>
      <c r="I120" s="342">
        <f>G120-H120</f>
        <v>0</v>
      </c>
      <c r="J120" s="342">
        <f>$F120*I120</f>
        <v>0</v>
      </c>
      <c r="K120" s="343">
        <f>J120/1000000</f>
        <v>0</v>
      </c>
      <c r="L120" s="341">
        <v>7682</v>
      </c>
      <c r="M120" s="342">
        <v>6685</v>
      </c>
      <c r="N120" s="342">
        <f>L120-M120</f>
        <v>997</v>
      </c>
      <c r="O120" s="342">
        <f>$F120*N120</f>
        <v>-99700</v>
      </c>
      <c r="P120" s="343">
        <f>O120/1000000</f>
        <v>-0.0997</v>
      </c>
      <c r="Q120" s="469"/>
    </row>
    <row r="121" spans="1:17" ht="16.5">
      <c r="A121" s="324"/>
      <c r="B121" s="346" t="s">
        <v>39</v>
      </c>
      <c r="C121" s="335"/>
      <c r="D121" s="349"/>
      <c r="E121" s="349"/>
      <c r="F121" s="335"/>
      <c r="G121" s="341"/>
      <c r="H121" s="342"/>
      <c r="I121" s="342"/>
      <c r="J121" s="342"/>
      <c r="K121" s="343"/>
      <c r="L121" s="341"/>
      <c r="M121" s="342"/>
      <c r="N121" s="342"/>
      <c r="O121" s="342"/>
      <c r="P121" s="343"/>
      <c r="Q121" s="469"/>
    </row>
    <row r="122" spans="1:17" ht="16.5">
      <c r="A122" s="324">
        <v>2</v>
      </c>
      <c r="B122" s="345" t="s">
        <v>40</v>
      </c>
      <c r="C122" s="335">
        <v>5295163</v>
      </c>
      <c r="D122" s="348" t="s">
        <v>12</v>
      </c>
      <c r="E122" s="327" t="s">
        <v>347</v>
      </c>
      <c r="F122" s="335">
        <v>-1000</v>
      </c>
      <c r="G122" s="341">
        <v>516</v>
      </c>
      <c r="H122" s="342">
        <v>381</v>
      </c>
      <c r="I122" s="342">
        <f>G122-H122</f>
        <v>135</v>
      </c>
      <c r="J122" s="342">
        <f>$F122*I122</f>
        <v>-135000</v>
      </c>
      <c r="K122" s="343">
        <f>J122/1000000</f>
        <v>-0.135</v>
      </c>
      <c r="L122" s="341">
        <v>1689</v>
      </c>
      <c r="M122" s="342">
        <v>156</v>
      </c>
      <c r="N122" s="342">
        <f>L122-M122</f>
        <v>1533</v>
      </c>
      <c r="O122" s="342">
        <f>$F122*N122</f>
        <v>-1533000</v>
      </c>
      <c r="P122" s="343">
        <f>O122/1000000</f>
        <v>-1.533</v>
      </c>
      <c r="Q122" s="469"/>
    </row>
    <row r="123" spans="1:17" ht="16.5">
      <c r="A123" s="324"/>
      <c r="B123" s="346" t="s">
        <v>18</v>
      </c>
      <c r="C123" s="335"/>
      <c r="D123" s="348"/>
      <c r="E123" s="327"/>
      <c r="F123" s="335"/>
      <c r="G123" s="341"/>
      <c r="H123" s="342"/>
      <c r="I123" s="342"/>
      <c r="J123" s="342"/>
      <c r="K123" s="343"/>
      <c r="L123" s="341"/>
      <c r="M123" s="342"/>
      <c r="N123" s="342"/>
      <c r="O123" s="342"/>
      <c r="P123" s="343"/>
      <c r="Q123" s="469"/>
    </row>
    <row r="124" spans="1:17" ht="16.5">
      <c r="A124" s="324">
        <v>3</v>
      </c>
      <c r="B124" s="345" t="s">
        <v>19</v>
      </c>
      <c r="C124" s="335">
        <v>4864808</v>
      </c>
      <c r="D124" s="348" t="s">
        <v>12</v>
      </c>
      <c r="E124" s="327" t="s">
        <v>347</v>
      </c>
      <c r="F124" s="335">
        <v>-200</v>
      </c>
      <c r="G124" s="341">
        <v>12811</v>
      </c>
      <c r="H124" s="342">
        <v>12790</v>
      </c>
      <c r="I124" s="277">
        <f>G124-H124</f>
        <v>21</v>
      </c>
      <c r="J124" s="277">
        <f>$F124*I124</f>
        <v>-4200</v>
      </c>
      <c r="K124" s="277">
        <f>J124/1000000</f>
        <v>-0.0042</v>
      </c>
      <c r="L124" s="341">
        <v>21689</v>
      </c>
      <c r="M124" s="342">
        <v>21643</v>
      </c>
      <c r="N124" s="277">
        <f>L124-M124</f>
        <v>46</v>
      </c>
      <c r="O124" s="277">
        <f>$F124*N124</f>
        <v>-9200</v>
      </c>
      <c r="P124" s="277">
        <f>O124/1000000</f>
        <v>-0.0092</v>
      </c>
      <c r="Q124" s="769" t="s">
        <v>470</v>
      </c>
    </row>
    <row r="125" spans="1:17" ht="16.5">
      <c r="A125" s="324">
        <v>4</v>
      </c>
      <c r="B125" s="345" t="s">
        <v>20</v>
      </c>
      <c r="C125" s="335">
        <v>4865144</v>
      </c>
      <c r="D125" s="348" t="s">
        <v>12</v>
      </c>
      <c r="E125" s="327" t="s">
        <v>347</v>
      </c>
      <c r="F125" s="335">
        <v>-1000</v>
      </c>
      <c r="G125" s="341">
        <v>86544</v>
      </c>
      <c r="H125" s="342">
        <v>86373</v>
      </c>
      <c r="I125" s="342">
        <f>G125-H125</f>
        <v>171</v>
      </c>
      <c r="J125" s="342">
        <f>$F125*I125</f>
        <v>-171000</v>
      </c>
      <c r="K125" s="343">
        <f>J125/1000000</f>
        <v>-0.171</v>
      </c>
      <c r="L125" s="341">
        <v>123437</v>
      </c>
      <c r="M125" s="342">
        <v>123404</v>
      </c>
      <c r="N125" s="342">
        <f>L125-M125</f>
        <v>33</v>
      </c>
      <c r="O125" s="342">
        <f>$F125*N125</f>
        <v>-33000</v>
      </c>
      <c r="P125" s="343">
        <f>O125/1000000</f>
        <v>-0.033</v>
      </c>
      <c r="Q125" s="469"/>
    </row>
    <row r="126" spans="1:17" ht="16.5">
      <c r="A126" s="597"/>
      <c r="B126" s="598" t="s">
        <v>47</v>
      </c>
      <c r="C126" s="323"/>
      <c r="D126" s="327"/>
      <c r="E126" s="327"/>
      <c r="F126" s="599"/>
      <c r="G126" s="600"/>
      <c r="H126" s="601"/>
      <c r="I126" s="342"/>
      <c r="J126" s="342"/>
      <c r="K126" s="343"/>
      <c r="L126" s="600"/>
      <c r="M126" s="601"/>
      <c r="N126" s="342"/>
      <c r="O126" s="342"/>
      <c r="P126" s="343"/>
      <c r="Q126" s="469"/>
    </row>
    <row r="127" spans="1:17" ht="18">
      <c r="A127" s="324">
        <v>5</v>
      </c>
      <c r="B127" s="518" t="s">
        <v>48</v>
      </c>
      <c r="C127" s="312">
        <v>5295128</v>
      </c>
      <c r="D127" s="127" t="s">
        <v>12</v>
      </c>
      <c r="E127" s="96" t="s">
        <v>347</v>
      </c>
      <c r="F127" s="320">
        <v>-50</v>
      </c>
      <c r="G127" s="341">
        <v>971880</v>
      </c>
      <c r="H127" s="342">
        <v>973342</v>
      </c>
      <c r="I127" s="322">
        <f>G127-H127</f>
        <v>-1462</v>
      </c>
      <c r="J127" s="322">
        <f>$F127*I127</f>
        <v>73100</v>
      </c>
      <c r="K127" s="322">
        <f>J127/1000000</f>
        <v>0.0731</v>
      </c>
      <c r="L127" s="341">
        <v>1962</v>
      </c>
      <c r="M127" s="342">
        <v>1962</v>
      </c>
      <c r="N127" s="322">
        <f>L127-M127</f>
        <v>0</v>
      </c>
      <c r="O127" s="322">
        <f>$F127*N127</f>
        <v>0</v>
      </c>
      <c r="P127" s="322">
        <f>O127/1000000</f>
        <v>0</v>
      </c>
      <c r="Q127" s="470"/>
    </row>
    <row r="128" spans="1:17" ht="16.5">
      <c r="A128" s="324"/>
      <c r="B128" s="347" t="s">
        <v>49</v>
      </c>
      <c r="C128" s="335"/>
      <c r="D128" s="348"/>
      <c r="E128" s="327"/>
      <c r="F128" s="335"/>
      <c r="G128" s="341"/>
      <c r="H128" s="342"/>
      <c r="I128" s="342"/>
      <c r="J128" s="342"/>
      <c r="K128" s="343"/>
      <c r="L128" s="341"/>
      <c r="M128" s="342"/>
      <c r="N128" s="342"/>
      <c r="O128" s="342"/>
      <c r="P128" s="343"/>
      <c r="Q128" s="469"/>
    </row>
    <row r="129" spans="1:17" ht="16.5">
      <c r="A129" s="324">
        <v>6</v>
      </c>
      <c r="B129" s="536" t="s">
        <v>350</v>
      </c>
      <c r="C129" s="335">
        <v>4865174</v>
      </c>
      <c r="D129" s="349" t="s">
        <v>12</v>
      </c>
      <c r="E129" s="327" t="s">
        <v>347</v>
      </c>
      <c r="F129" s="335">
        <v>-1000</v>
      </c>
      <c r="G129" s="341">
        <v>0</v>
      </c>
      <c r="H129" s="342">
        <v>0</v>
      </c>
      <c r="I129" s="342">
        <f>G129-H129</f>
        <v>0</v>
      </c>
      <c r="J129" s="342">
        <f>$F129*I129</f>
        <v>0</v>
      </c>
      <c r="K129" s="343">
        <f>J129/1000000</f>
        <v>0</v>
      </c>
      <c r="L129" s="341">
        <v>2</v>
      </c>
      <c r="M129" s="342">
        <v>1</v>
      </c>
      <c r="N129" s="342">
        <f>L129-M129</f>
        <v>1</v>
      </c>
      <c r="O129" s="342">
        <f>$F129*N129</f>
        <v>-1000</v>
      </c>
      <c r="P129" s="343">
        <f>O129/1000000</f>
        <v>-0.001</v>
      </c>
      <c r="Q129" s="505"/>
    </row>
    <row r="130" spans="1:17" ht="16.5">
      <c r="A130" s="324"/>
      <c r="B130" s="346" t="s">
        <v>35</v>
      </c>
      <c r="C130" s="335"/>
      <c r="D130" s="349"/>
      <c r="E130" s="327"/>
      <c r="F130" s="335"/>
      <c r="G130" s="341"/>
      <c r="H130" s="342"/>
      <c r="I130" s="342"/>
      <c r="J130" s="342"/>
      <c r="K130" s="343"/>
      <c r="L130" s="341"/>
      <c r="M130" s="342"/>
      <c r="N130" s="342"/>
      <c r="O130" s="342"/>
      <c r="P130" s="343"/>
      <c r="Q130" s="469"/>
    </row>
    <row r="131" spans="1:17" ht="16.5">
      <c r="A131" s="324">
        <v>7</v>
      </c>
      <c r="B131" s="345" t="s">
        <v>363</v>
      </c>
      <c r="C131" s="335">
        <v>5128439</v>
      </c>
      <c r="D131" s="348" t="s">
        <v>12</v>
      </c>
      <c r="E131" s="327" t="s">
        <v>347</v>
      </c>
      <c r="F131" s="335">
        <v>-800</v>
      </c>
      <c r="G131" s="341">
        <v>991696</v>
      </c>
      <c r="H131" s="342">
        <v>992544</v>
      </c>
      <c r="I131" s="342">
        <f>G131-H131</f>
        <v>-848</v>
      </c>
      <c r="J131" s="342">
        <f>$F131*I131</f>
        <v>678400</v>
      </c>
      <c r="K131" s="343">
        <f>J131/1000000</f>
        <v>0.6784</v>
      </c>
      <c r="L131" s="341">
        <v>999703</v>
      </c>
      <c r="M131" s="342">
        <v>999901</v>
      </c>
      <c r="N131" s="342">
        <f>L131-M131</f>
        <v>-198</v>
      </c>
      <c r="O131" s="342">
        <f>$F131*N131</f>
        <v>158400</v>
      </c>
      <c r="P131" s="343">
        <f>O131/1000000</f>
        <v>0.1584</v>
      </c>
      <c r="Q131" s="469"/>
    </row>
    <row r="132" spans="1:17" ht="16.5">
      <c r="A132" s="324"/>
      <c r="B132" s="347" t="s">
        <v>386</v>
      </c>
      <c r="C132" s="335"/>
      <c r="D132" s="348"/>
      <c r="E132" s="327"/>
      <c r="F132" s="335"/>
      <c r="G132" s="341"/>
      <c r="H132" s="342"/>
      <c r="I132" s="342"/>
      <c r="J132" s="342"/>
      <c r="K132" s="343"/>
      <c r="L132" s="341"/>
      <c r="M132" s="342"/>
      <c r="N132" s="342"/>
      <c r="O132" s="342"/>
      <c r="P132" s="343"/>
      <c r="Q132" s="469"/>
    </row>
    <row r="133" spans="1:17" ht="18">
      <c r="A133" s="324">
        <v>8</v>
      </c>
      <c r="B133" s="762" t="s">
        <v>391</v>
      </c>
      <c r="C133" s="312">
        <v>5128407</v>
      </c>
      <c r="D133" s="127" t="s">
        <v>12</v>
      </c>
      <c r="E133" s="96" t="s">
        <v>347</v>
      </c>
      <c r="F133" s="417">
        <v>2000</v>
      </c>
      <c r="G133" s="341">
        <v>999427</v>
      </c>
      <c r="H133" s="342">
        <v>999427</v>
      </c>
      <c r="I133" s="322">
        <f>G133-H133</f>
        <v>0</v>
      </c>
      <c r="J133" s="322">
        <f>$F133*I133</f>
        <v>0</v>
      </c>
      <c r="K133" s="322">
        <f>J133/1000000</f>
        <v>0</v>
      </c>
      <c r="L133" s="341">
        <v>30</v>
      </c>
      <c r="M133" s="342">
        <v>30</v>
      </c>
      <c r="N133" s="322">
        <f>L133-M133</f>
        <v>0</v>
      </c>
      <c r="O133" s="322">
        <f>$F133*N133</f>
        <v>0</v>
      </c>
      <c r="P133" s="322">
        <f>O133/1000000</f>
        <v>0</v>
      </c>
      <c r="Q133" s="470"/>
    </row>
    <row r="134" spans="1:17" ht="13.5" thickBot="1">
      <c r="A134" s="46"/>
      <c r="B134" s="140"/>
      <c r="C134" s="47"/>
      <c r="D134" s="90"/>
      <c r="E134" s="141"/>
      <c r="F134" s="90"/>
      <c r="G134" s="104"/>
      <c r="H134" s="105"/>
      <c r="I134" s="105"/>
      <c r="J134" s="105"/>
      <c r="K134" s="109"/>
      <c r="L134" s="104"/>
      <c r="M134" s="105"/>
      <c r="N134" s="105"/>
      <c r="O134" s="105"/>
      <c r="P134" s="109"/>
      <c r="Q134" s="602"/>
    </row>
    <row r="135" ht="13.5" thickTop="1"/>
    <row r="136" spans="2:16" ht="18">
      <c r="B136" s="316" t="s">
        <v>311</v>
      </c>
      <c r="K136" s="157">
        <f>SUM(K120:K134)</f>
        <v>0.44129999999999997</v>
      </c>
      <c r="P136" s="157">
        <f>SUM(P120:P134)</f>
        <v>-1.5174999999999996</v>
      </c>
    </row>
    <row r="137" spans="11:16" ht="15.75">
      <c r="K137" s="87"/>
      <c r="P137" s="87"/>
    </row>
    <row r="138" spans="11:16" ht="15.75">
      <c r="K138" s="87"/>
      <c r="P138" s="87"/>
    </row>
    <row r="139" spans="11:16" ht="15.75">
      <c r="K139" s="87"/>
      <c r="P139" s="87"/>
    </row>
    <row r="140" spans="11:16" ht="15.75">
      <c r="K140" s="87"/>
      <c r="P140" s="87"/>
    </row>
    <row r="141" spans="11:16" ht="15.75">
      <c r="K141" s="87"/>
      <c r="P141" s="87"/>
    </row>
    <row r="142" ht="13.5" thickBot="1"/>
    <row r="143" spans="1:17" ht="31.5" customHeight="1">
      <c r="A143" s="143" t="s">
        <v>244</v>
      </c>
      <c r="B143" s="144"/>
      <c r="C143" s="144"/>
      <c r="D143" s="145"/>
      <c r="E143" s="146"/>
      <c r="F143" s="145"/>
      <c r="G143" s="145"/>
      <c r="H143" s="144"/>
      <c r="I143" s="147"/>
      <c r="J143" s="148"/>
      <c r="K143" s="149"/>
      <c r="L143" s="603"/>
      <c r="M143" s="603"/>
      <c r="N143" s="603"/>
      <c r="O143" s="603"/>
      <c r="P143" s="603"/>
      <c r="Q143" s="604"/>
    </row>
    <row r="144" spans="1:17" ht="28.5" customHeight="1">
      <c r="A144" s="150" t="s">
        <v>306</v>
      </c>
      <c r="B144" s="84"/>
      <c r="C144" s="84"/>
      <c r="D144" s="84"/>
      <c r="E144" s="85"/>
      <c r="F144" s="84"/>
      <c r="G144" s="84"/>
      <c r="H144" s="84"/>
      <c r="I144" s="86"/>
      <c r="J144" s="84"/>
      <c r="K144" s="142">
        <f>K109</f>
        <v>-27.491526720000003</v>
      </c>
      <c r="L144" s="514"/>
      <c r="M144" s="514"/>
      <c r="N144" s="514"/>
      <c r="O144" s="514"/>
      <c r="P144" s="142">
        <f>P109</f>
        <v>-1.7834019200000002</v>
      </c>
      <c r="Q144" s="605"/>
    </row>
    <row r="145" spans="1:17" ht="28.5" customHeight="1">
      <c r="A145" s="150" t="s">
        <v>307</v>
      </c>
      <c r="B145" s="84"/>
      <c r="C145" s="84"/>
      <c r="D145" s="84"/>
      <c r="E145" s="85"/>
      <c r="F145" s="84"/>
      <c r="G145" s="84"/>
      <c r="H145" s="84"/>
      <c r="I145" s="86"/>
      <c r="J145" s="84"/>
      <c r="K145" s="142">
        <f>K136</f>
        <v>0.44129999999999997</v>
      </c>
      <c r="L145" s="514"/>
      <c r="M145" s="514"/>
      <c r="N145" s="514"/>
      <c r="O145" s="514"/>
      <c r="P145" s="142">
        <f>P136</f>
        <v>-1.5174999999999996</v>
      </c>
      <c r="Q145" s="605"/>
    </row>
    <row r="146" spans="1:17" ht="28.5" customHeight="1">
      <c r="A146" s="150" t="s">
        <v>245</v>
      </c>
      <c r="B146" s="84"/>
      <c r="C146" s="84"/>
      <c r="D146" s="84"/>
      <c r="E146" s="85"/>
      <c r="F146" s="84"/>
      <c r="G146" s="84"/>
      <c r="H146" s="84"/>
      <c r="I146" s="86"/>
      <c r="J146" s="84"/>
      <c r="K146" s="142">
        <f>'ROHTAK ROAD'!K45</f>
        <v>2.506125</v>
      </c>
      <c r="L146" s="514"/>
      <c r="M146" s="514"/>
      <c r="N146" s="514"/>
      <c r="O146" s="514"/>
      <c r="P146" s="142">
        <f>'ROHTAK ROAD'!P45</f>
        <v>0.02265</v>
      </c>
      <c r="Q146" s="605"/>
    </row>
    <row r="147" spans="1:17" ht="27.75" customHeight="1" thickBot="1">
      <c r="A147" s="152" t="s">
        <v>246</v>
      </c>
      <c r="B147" s="151"/>
      <c r="C147" s="151"/>
      <c r="D147" s="151"/>
      <c r="E147" s="151"/>
      <c r="F147" s="151"/>
      <c r="G147" s="151"/>
      <c r="H147" s="151"/>
      <c r="I147" s="151"/>
      <c r="J147" s="151"/>
      <c r="K147" s="425">
        <f>SUM(K144:K146)</f>
        <v>-24.544101720000004</v>
      </c>
      <c r="L147" s="606"/>
      <c r="M147" s="606"/>
      <c r="N147" s="606"/>
      <c r="O147" s="606"/>
      <c r="P147" s="425">
        <f>SUM(P144:P146)</f>
        <v>-3.2782519199999998</v>
      </c>
      <c r="Q147" s="607"/>
    </row>
    <row r="151" ht="13.5" thickBot="1">
      <c r="A151" s="244"/>
    </row>
    <row r="152" spans="1:17" ht="12.75">
      <c r="A152" s="608"/>
      <c r="B152" s="609"/>
      <c r="C152" s="609"/>
      <c r="D152" s="609"/>
      <c r="E152" s="609"/>
      <c r="F152" s="609"/>
      <c r="G152" s="609"/>
      <c r="H152" s="603"/>
      <c r="I152" s="603"/>
      <c r="J152" s="603"/>
      <c r="K152" s="603"/>
      <c r="L152" s="603"/>
      <c r="M152" s="603"/>
      <c r="N152" s="603"/>
      <c r="O152" s="603"/>
      <c r="P152" s="603"/>
      <c r="Q152" s="604"/>
    </row>
    <row r="153" spans="1:17" ht="23.25">
      <c r="A153" s="610" t="s">
        <v>328</v>
      </c>
      <c r="B153" s="611"/>
      <c r="C153" s="611"/>
      <c r="D153" s="611"/>
      <c r="E153" s="611"/>
      <c r="F153" s="611"/>
      <c r="G153" s="611"/>
      <c r="H153" s="514"/>
      <c r="I153" s="514"/>
      <c r="J153" s="514"/>
      <c r="K153" s="514"/>
      <c r="L153" s="514"/>
      <c r="M153" s="514"/>
      <c r="N153" s="514"/>
      <c r="O153" s="514"/>
      <c r="P153" s="514"/>
      <c r="Q153" s="605"/>
    </row>
    <row r="154" spans="1:17" ht="12.75">
      <c r="A154" s="612"/>
      <c r="B154" s="611"/>
      <c r="C154" s="611"/>
      <c r="D154" s="611"/>
      <c r="E154" s="611"/>
      <c r="F154" s="611"/>
      <c r="G154" s="611"/>
      <c r="H154" s="514"/>
      <c r="I154" s="514"/>
      <c r="J154" s="514"/>
      <c r="K154" s="514"/>
      <c r="L154" s="514"/>
      <c r="M154" s="514"/>
      <c r="N154" s="514"/>
      <c r="O154" s="514"/>
      <c r="P154" s="514"/>
      <c r="Q154" s="605"/>
    </row>
    <row r="155" spans="1:17" ht="15.75">
      <c r="A155" s="613"/>
      <c r="B155" s="614"/>
      <c r="C155" s="614"/>
      <c r="D155" s="614"/>
      <c r="E155" s="614"/>
      <c r="F155" s="614"/>
      <c r="G155" s="614"/>
      <c r="H155" s="514"/>
      <c r="I155" s="514"/>
      <c r="J155" s="514"/>
      <c r="K155" s="615" t="s">
        <v>340</v>
      </c>
      <c r="L155" s="514"/>
      <c r="M155" s="514"/>
      <c r="N155" s="514"/>
      <c r="O155" s="514"/>
      <c r="P155" s="615" t="s">
        <v>341</v>
      </c>
      <c r="Q155" s="605"/>
    </row>
    <row r="156" spans="1:17" ht="12.75">
      <c r="A156" s="616"/>
      <c r="B156" s="96"/>
      <c r="C156" s="96"/>
      <c r="D156" s="96"/>
      <c r="E156" s="96"/>
      <c r="F156" s="96"/>
      <c r="G156" s="96"/>
      <c r="H156" s="514"/>
      <c r="I156" s="514"/>
      <c r="J156" s="514"/>
      <c r="K156" s="514"/>
      <c r="L156" s="514"/>
      <c r="M156" s="514"/>
      <c r="N156" s="514"/>
      <c r="O156" s="514"/>
      <c r="P156" s="514"/>
      <c r="Q156" s="605"/>
    </row>
    <row r="157" spans="1:17" ht="12.75">
      <c r="A157" s="616"/>
      <c r="B157" s="96"/>
      <c r="C157" s="96"/>
      <c r="D157" s="96"/>
      <c r="E157" s="96"/>
      <c r="F157" s="96"/>
      <c r="G157" s="96"/>
      <c r="H157" s="514"/>
      <c r="I157" s="514"/>
      <c r="J157" s="514"/>
      <c r="K157" s="514"/>
      <c r="L157" s="514"/>
      <c r="M157" s="514"/>
      <c r="N157" s="514"/>
      <c r="O157" s="514"/>
      <c r="P157" s="514"/>
      <c r="Q157" s="605"/>
    </row>
    <row r="158" spans="1:17" ht="24.75" customHeight="1">
      <c r="A158" s="617" t="s">
        <v>331</v>
      </c>
      <c r="B158" s="618"/>
      <c r="C158" s="618"/>
      <c r="D158" s="619"/>
      <c r="E158" s="619"/>
      <c r="F158" s="620"/>
      <c r="G158" s="619"/>
      <c r="H158" s="514"/>
      <c r="I158" s="514"/>
      <c r="J158" s="514"/>
      <c r="K158" s="621">
        <f>K147</f>
        <v>-24.544101720000004</v>
      </c>
      <c r="L158" s="619" t="s">
        <v>329</v>
      </c>
      <c r="M158" s="514"/>
      <c r="N158" s="514"/>
      <c r="O158" s="514"/>
      <c r="P158" s="621">
        <f>P147</f>
        <v>-3.2782519199999998</v>
      </c>
      <c r="Q158" s="622" t="s">
        <v>329</v>
      </c>
    </row>
    <row r="159" spans="1:17" ht="15">
      <c r="A159" s="623"/>
      <c r="B159" s="624"/>
      <c r="C159" s="624"/>
      <c r="D159" s="611"/>
      <c r="E159" s="611"/>
      <c r="F159" s="625"/>
      <c r="G159" s="611"/>
      <c r="H159" s="514"/>
      <c r="I159" s="514"/>
      <c r="J159" s="514"/>
      <c r="K159" s="601"/>
      <c r="L159" s="611"/>
      <c r="M159" s="514"/>
      <c r="N159" s="514"/>
      <c r="O159" s="514"/>
      <c r="P159" s="601"/>
      <c r="Q159" s="626"/>
    </row>
    <row r="160" spans="1:17" ht="22.5" customHeight="1">
      <c r="A160" s="627" t="s">
        <v>330</v>
      </c>
      <c r="B160" s="45"/>
      <c r="C160" s="45"/>
      <c r="D160" s="611"/>
      <c r="E160" s="611"/>
      <c r="F160" s="628"/>
      <c r="G160" s="619"/>
      <c r="H160" s="514"/>
      <c r="I160" s="514"/>
      <c r="J160" s="514"/>
      <c r="K160" s="621">
        <f>'STEPPED UP GENCO'!K38</f>
        <v>2.1042787160999996</v>
      </c>
      <c r="L160" s="619" t="s">
        <v>329</v>
      </c>
      <c r="M160" s="514"/>
      <c r="N160" s="514"/>
      <c r="O160" s="514"/>
      <c r="P160" s="621">
        <f>'STEPPED UP GENCO'!P38</f>
        <v>-3.1153215423000002</v>
      </c>
      <c r="Q160" s="622" t="s">
        <v>329</v>
      </c>
    </row>
    <row r="161" spans="1:17" ht="12.75">
      <c r="A161" s="629"/>
      <c r="B161" s="514"/>
      <c r="C161" s="514"/>
      <c r="D161" s="514"/>
      <c r="E161" s="514"/>
      <c r="F161" s="514"/>
      <c r="G161" s="514"/>
      <c r="H161" s="514"/>
      <c r="I161" s="514"/>
      <c r="J161" s="514"/>
      <c r="K161" s="514"/>
      <c r="L161" s="514"/>
      <c r="M161" s="514"/>
      <c r="N161" s="514"/>
      <c r="O161" s="514"/>
      <c r="P161" s="514"/>
      <c r="Q161" s="605"/>
    </row>
    <row r="162" spans="1:17" ht="12.75">
      <c r="A162" s="629"/>
      <c r="B162" s="514"/>
      <c r="C162" s="514"/>
      <c r="D162" s="514"/>
      <c r="E162" s="514"/>
      <c r="F162" s="514"/>
      <c r="G162" s="514"/>
      <c r="H162" s="514"/>
      <c r="I162" s="514"/>
      <c r="J162" s="514"/>
      <c r="K162" s="514"/>
      <c r="L162" s="514"/>
      <c r="M162" s="514"/>
      <c r="N162" s="514"/>
      <c r="O162" s="514"/>
      <c r="P162" s="514"/>
      <c r="Q162" s="605"/>
    </row>
    <row r="163" spans="1:17" ht="12.75">
      <c r="A163" s="629"/>
      <c r="B163" s="514"/>
      <c r="C163" s="514"/>
      <c r="D163" s="514"/>
      <c r="E163" s="514"/>
      <c r="F163" s="514"/>
      <c r="G163" s="514"/>
      <c r="H163" s="514"/>
      <c r="I163" s="514"/>
      <c r="J163" s="514"/>
      <c r="K163" s="514"/>
      <c r="L163" s="514"/>
      <c r="M163" s="514"/>
      <c r="N163" s="514"/>
      <c r="O163" s="514"/>
      <c r="P163" s="514"/>
      <c r="Q163" s="605"/>
    </row>
    <row r="164" spans="1:17" ht="21" thickBot="1">
      <c r="A164" s="630"/>
      <c r="B164" s="606"/>
      <c r="C164" s="606"/>
      <c r="D164" s="606"/>
      <c r="E164" s="606"/>
      <c r="F164" s="606"/>
      <c r="G164" s="606"/>
      <c r="H164" s="631"/>
      <c r="I164" s="631"/>
      <c r="J164" s="632" t="s">
        <v>332</v>
      </c>
      <c r="K164" s="633">
        <f>SUM(K158:K163)</f>
        <v>-22.439823003900003</v>
      </c>
      <c r="L164" s="631" t="s">
        <v>329</v>
      </c>
      <c r="M164" s="634"/>
      <c r="N164" s="606"/>
      <c r="O164" s="606"/>
      <c r="P164" s="633">
        <f>SUM(P158:P163)</f>
        <v>-6.3935734623</v>
      </c>
      <c r="Q164" s="635" t="s">
        <v>329</v>
      </c>
    </row>
  </sheetData>
  <sheetProtection/>
  <printOptions horizontalCentered="1"/>
  <pageMargins left="0.39" right="0.25" top="0.36" bottom="0" header="0.38" footer="0.5"/>
  <pageSetup horizontalDpi="300" verticalDpi="300" orientation="landscape" scale="59" r:id="rId1"/>
  <rowBreaks count="2" manualBreakCount="2">
    <brk id="61" max="16" man="1"/>
    <brk id="114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6"/>
  <sheetViews>
    <sheetView view="pageBreakPreview" zoomScale="82" zoomScaleNormal="85" zoomScaleSheetLayoutView="82" zoomScalePageLayoutView="0" workbookViewId="0" topLeftCell="A177">
      <selection activeCell="A108" sqref="A108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2.28125" style="0" customWidth="1"/>
    <col min="4" max="4" width="8.57421875" style="0" customWidth="1"/>
    <col min="5" max="5" width="12.28125" style="0" customWidth="1"/>
    <col min="6" max="6" width="8.00390625" style="0" customWidth="1"/>
    <col min="7" max="7" width="13.28125" style="0" customWidth="1"/>
    <col min="8" max="8" width="13.8515625" style="0" customWidth="1"/>
    <col min="9" max="9" width="10.00390625" style="0" bestFit="1" customWidth="1"/>
    <col min="10" max="10" width="13.140625" style="0" customWidth="1"/>
    <col min="11" max="11" width="13.421875" style="0" customWidth="1"/>
    <col min="12" max="12" width="13.8515625" style="0" customWidth="1"/>
    <col min="13" max="13" width="14.00390625" style="0" customWidth="1"/>
    <col min="14" max="14" width="11.8515625" style="0" customWidth="1"/>
    <col min="15" max="15" width="14.7109375" style="0" customWidth="1"/>
    <col min="16" max="16" width="12.8515625" style="0" customWidth="1"/>
    <col min="17" max="17" width="18.421875" style="0" customWidth="1"/>
  </cols>
  <sheetData>
    <row r="1" ht="25.5" customHeight="1">
      <c r="A1" s="1" t="s">
        <v>238</v>
      </c>
    </row>
    <row r="2" spans="1:18" ht="15">
      <c r="A2" s="2" t="s">
        <v>239</v>
      </c>
      <c r="K2" s="48"/>
      <c r="Q2" s="256" t="str">
        <f>NDPL!$Q$1</f>
        <v>NOVEMBER-2016</v>
      </c>
      <c r="R2" s="256"/>
    </row>
    <row r="3" ht="18" customHeight="1">
      <c r="A3" s="3" t="s">
        <v>85</v>
      </c>
    </row>
    <row r="4" spans="1:16" ht="16.5" customHeight="1" thickBot="1">
      <c r="A4" s="88" t="s">
        <v>247</v>
      </c>
      <c r="G4" s="18"/>
      <c r="H4" s="18"/>
      <c r="I4" s="48" t="s">
        <v>7</v>
      </c>
      <c r="J4" s="18"/>
      <c r="K4" s="18"/>
      <c r="L4" s="18"/>
      <c r="M4" s="18"/>
      <c r="N4" s="48" t="s">
        <v>399</v>
      </c>
      <c r="O4" s="18"/>
      <c r="P4" s="18"/>
    </row>
    <row r="5" spans="1:17" ht="55.5" customHeight="1" thickBot="1" thickTop="1">
      <c r="A5" s="35" t="s">
        <v>8</v>
      </c>
      <c r="B5" s="32" t="s">
        <v>9</v>
      </c>
      <c r="C5" s="33" t="s">
        <v>1</v>
      </c>
      <c r="D5" s="33" t="s">
        <v>2</v>
      </c>
      <c r="E5" s="33" t="s">
        <v>3</v>
      </c>
      <c r="F5" s="33" t="s">
        <v>10</v>
      </c>
      <c r="G5" s="35" t="str">
        <f>NDPL!G5</f>
        <v>FINAL READING 01/12/2016</v>
      </c>
      <c r="H5" s="33" t="str">
        <f>NDPL!H5</f>
        <v>INTIAL READING 01/11/2016</v>
      </c>
      <c r="I5" s="33" t="s">
        <v>4</v>
      </c>
      <c r="J5" s="33" t="s">
        <v>5</v>
      </c>
      <c r="K5" s="33" t="s">
        <v>6</v>
      </c>
      <c r="L5" s="35" t="str">
        <f>NDPL!G5</f>
        <v>FINAL READING 01/12/2016</v>
      </c>
      <c r="M5" s="33" t="str">
        <f>NDPL!H5</f>
        <v>INTIAL READING 01/11/2016</v>
      </c>
      <c r="N5" s="33" t="s">
        <v>4</v>
      </c>
      <c r="O5" s="33" t="s">
        <v>5</v>
      </c>
      <c r="P5" s="33" t="s">
        <v>6</v>
      </c>
      <c r="Q5" s="182" t="s">
        <v>310</v>
      </c>
    </row>
    <row r="6" spans="1:16" ht="0.75" customHeight="1" thickBot="1" thickTop="1">
      <c r="A6" s="5"/>
      <c r="B6" s="14"/>
      <c r="C6" s="4"/>
      <c r="D6" s="4"/>
      <c r="E6" s="4"/>
      <c r="F6" s="4"/>
      <c r="G6" s="4"/>
      <c r="H6" s="4"/>
      <c r="I6" s="4"/>
      <c r="J6" s="4"/>
      <c r="K6" s="4"/>
      <c r="L6" s="19"/>
      <c r="M6" s="4"/>
      <c r="N6" s="4"/>
      <c r="O6" s="4"/>
      <c r="P6" s="4"/>
    </row>
    <row r="7" spans="1:17" ht="15.75" customHeight="1" thickTop="1">
      <c r="A7" s="359"/>
      <c r="B7" s="360" t="s">
        <v>142</v>
      </c>
      <c r="C7" s="350"/>
      <c r="D7" s="36"/>
      <c r="E7" s="36"/>
      <c r="F7" s="37"/>
      <c r="G7" s="29"/>
      <c r="H7" s="24"/>
      <c r="I7" s="24"/>
      <c r="J7" s="24"/>
      <c r="K7" s="24"/>
      <c r="L7" s="23"/>
      <c r="M7" s="24"/>
      <c r="N7" s="24"/>
      <c r="O7" s="24"/>
      <c r="P7" s="24"/>
      <c r="Q7" s="153"/>
    </row>
    <row r="8" spans="1:17" s="465" customFormat="1" ht="15.75" customHeight="1">
      <c r="A8" s="361">
        <v>1</v>
      </c>
      <c r="B8" s="362" t="s">
        <v>86</v>
      </c>
      <c r="C8" s="365">
        <v>4865110</v>
      </c>
      <c r="D8" s="40" t="s">
        <v>12</v>
      </c>
      <c r="E8" s="41" t="s">
        <v>347</v>
      </c>
      <c r="F8" s="371">
        <v>100</v>
      </c>
      <c r="G8" s="341">
        <v>14305</v>
      </c>
      <c r="H8" s="342">
        <v>14428</v>
      </c>
      <c r="I8" s="277">
        <f aca="true" t="shared" si="0" ref="I8:I13">G8-H8</f>
        <v>-123</v>
      </c>
      <c r="J8" s="277">
        <f aca="true" t="shared" si="1" ref="J8:J14">$F8*I8</f>
        <v>-12300</v>
      </c>
      <c r="K8" s="277">
        <f aca="true" t="shared" si="2" ref="K8:K14">J8/1000000</f>
        <v>-0.0123</v>
      </c>
      <c r="L8" s="341">
        <v>596</v>
      </c>
      <c r="M8" s="342">
        <v>1203</v>
      </c>
      <c r="N8" s="277">
        <f aca="true" t="shared" si="3" ref="N8:N13">L8-M8</f>
        <v>-607</v>
      </c>
      <c r="O8" s="277">
        <f aca="true" t="shared" si="4" ref="O8:O14">$F8*N8</f>
        <v>-60700</v>
      </c>
      <c r="P8" s="277">
        <f aca="true" t="shared" si="5" ref="P8:P14">O8/1000000</f>
        <v>-0.0607</v>
      </c>
      <c r="Q8" s="469"/>
    </row>
    <row r="9" spans="1:17" s="465" customFormat="1" ht="15.75" customHeight="1">
      <c r="A9" s="361">
        <v>2</v>
      </c>
      <c r="B9" s="362" t="s">
        <v>87</v>
      </c>
      <c r="C9" s="365">
        <v>4865080</v>
      </c>
      <c r="D9" s="40" t="s">
        <v>12</v>
      </c>
      <c r="E9" s="41" t="s">
        <v>347</v>
      </c>
      <c r="F9" s="371">
        <v>300</v>
      </c>
      <c r="G9" s="341">
        <v>8052</v>
      </c>
      <c r="H9" s="342">
        <v>7909</v>
      </c>
      <c r="I9" s="277">
        <f t="shared" si="0"/>
        <v>143</v>
      </c>
      <c r="J9" s="277">
        <f t="shared" si="1"/>
        <v>42900</v>
      </c>
      <c r="K9" s="277">
        <f t="shared" si="2"/>
        <v>0.0429</v>
      </c>
      <c r="L9" s="341">
        <v>2652</v>
      </c>
      <c r="M9" s="342">
        <v>1433</v>
      </c>
      <c r="N9" s="277">
        <f t="shared" si="3"/>
        <v>1219</v>
      </c>
      <c r="O9" s="277">
        <f t="shared" si="4"/>
        <v>365700</v>
      </c>
      <c r="P9" s="277">
        <f t="shared" si="5"/>
        <v>0.3657</v>
      </c>
      <c r="Q9" s="481"/>
    </row>
    <row r="10" spans="1:17" s="465" customFormat="1" ht="15.75" customHeight="1">
      <c r="A10" s="361">
        <v>3</v>
      </c>
      <c r="B10" s="362" t="s">
        <v>88</v>
      </c>
      <c r="C10" s="365">
        <v>5295197</v>
      </c>
      <c r="D10" s="40" t="s">
        <v>12</v>
      </c>
      <c r="E10" s="41" t="s">
        <v>347</v>
      </c>
      <c r="F10" s="371">
        <v>75</v>
      </c>
      <c r="G10" s="341">
        <v>22984</v>
      </c>
      <c r="H10" s="342">
        <v>22490</v>
      </c>
      <c r="I10" s="277">
        <f>G10-H10</f>
        <v>494</v>
      </c>
      <c r="J10" s="277">
        <f>$F10*I10</f>
        <v>37050</v>
      </c>
      <c r="K10" s="277">
        <f>J10/1000000</f>
        <v>0.03705</v>
      </c>
      <c r="L10" s="341">
        <v>24026</v>
      </c>
      <c r="M10" s="342">
        <v>18624</v>
      </c>
      <c r="N10" s="277">
        <f>L10-M10</f>
        <v>5402</v>
      </c>
      <c r="O10" s="277">
        <f>$F10*N10</f>
        <v>405150</v>
      </c>
      <c r="P10" s="277">
        <f>O10/1000000</f>
        <v>0.40515</v>
      </c>
      <c r="Q10" s="469"/>
    </row>
    <row r="11" spans="1:17" ht="15.75" customHeight="1">
      <c r="A11" s="361">
        <v>4</v>
      </c>
      <c r="B11" s="362" t="s">
        <v>89</v>
      </c>
      <c r="C11" s="365">
        <v>4865184</v>
      </c>
      <c r="D11" s="40" t="s">
        <v>12</v>
      </c>
      <c r="E11" s="41" t="s">
        <v>347</v>
      </c>
      <c r="F11" s="371">
        <v>300</v>
      </c>
      <c r="G11" s="339">
        <v>999502</v>
      </c>
      <c r="H11" s="340">
        <v>999646</v>
      </c>
      <c r="I11" s="389">
        <f t="shared" si="0"/>
        <v>-144</v>
      </c>
      <c r="J11" s="389">
        <f t="shared" si="1"/>
        <v>-43200</v>
      </c>
      <c r="K11" s="389">
        <f t="shared" si="2"/>
        <v>-0.0432</v>
      </c>
      <c r="L11" s="339">
        <v>4674</v>
      </c>
      <c r="M11" s="340">
        <v>5007</v>
      </c>
      <c r="N11" s="389">
        <f t="shared" si="3"/>
        <v>-333</v>
      </c>
      <c r="O11" s="389">
        <f t="shared" si="4"/>
        <v>-99900</v>
      </c>
      <c r="P11" s="389">
        <f t="shared" si="5"/>
        <v>-0.0999</v>
      </c>
      <c r="Q11" s="154"/>
    </row>
    <row r="12" spans="1:17" s="465" customFormat="1" ht="15">
      <c r="A12" s="361">
        <v>5</v>
      </c>
      <c r="B12" s="362" t="s">
        <v>90</v>
      </c>
      <c r="C12" s="365">
        <v>4865103</v>
      </c>
      <c r="D12" s="40" t="s">
        <v>12</v>
      </c>
      <c r="E12" s="41" t="s">
        <v>347</v>
      </c>
      <c r="F12" s="371">
        <v>1333.3</v>
      </c>
      <c r="G12" s="341">
        <v>1808</v>
      </c>
      <c r="H12" s="342">
        <v>1816</v>
      </c>
      <c r="I12" s="277">
        <f t="shared" si="0"/>
        <v>-8</v>
      </c>
      <c r="J12" s="277">
        <f t="shared" si="1"/>
        <v>-10666.4</v>
      </c>
      <c r="K12" s="277">
        <f t="shared" si="2"/>
        <v>-0.0106664</v>
      </c>
      <c r="L12" s="341">
        <v>2828</v>
      </c>
      <c r="M12" s="342">
        <v>2731</v>
      </c>
      <c r="N12" s="277">
        <f t="shared" si="3"/>
        <v>97</v>
      </c>
      <c r="O12" s="277">
        <f t="shared" si="4"/>
        <v>129330.09999999999</v>
      </c>
      <c r="P12" s="277">
        <f t="shared" si="5"/>
        <v>0.1293301</v>
      </c>
      <c r="Q12" s="475"/>
    </row>
    <row r="13" spans="1:17" s="465" customFormat="1" ht="15.75" customHeight="1">
      <c r="A13" s="361">
        <v>6</v>
      </c>
      <c r="B13" s="362" t="s">
        <v>91</v>
      </c>
      <c r="C13" s="365">
        <v>4865101</v>
      </c>
      <c r="D13" s="40" t="s">
        <v>12</v>
      </c>
      <c r="E13" s="41" t="s">
        <v>347</v>
      </c>
      <c r="F13" s="371">
        <v>100</v>
      </c>
      <c r="G13" s="341">
        <v>35336</v>
      </c>
      <c r="H13" s="342">
        <v>35454</v>
      </c>
      <c r="I13" s="277">
        <f t="shared" si="0"/>
        <v>-118</v>
      </c>
      <c r="J13" s="277">
        <f t="shared" si="1"/>
        <v>-11800</v>
      </c>
      <c r="K13" s="277">
        <f t="shared" si="2"/>
        <v>-0.0118</v>
      </c>
      <c r="L13" s="341">
        <v>170238</v>
      </c>
      <c r="M13" s="342">
        <v>170837</v>
      </c>
      <c r="N13" s="277">
        <f t="shared" si="3"/>
        <v>-599</v>
      </c>
      <c r="O13" s="277">
        <f t="shared" si="4"/>
        <v>-59900</v>
      </c>
      <c r="P13" s="277">
        <f t="shared" si="5"/>
        <v>-0.0599</v>
      </c>
      <c r="Q13" s="469"/>
    </row>
    <row r="14" spans="1:17" s="465" customFormat="1" ht="15.75" customHeight="1">
      <c r="A14" s="361">
        <v>7</v>
      </c>
      <c r="B14" s="362" t="s">
        <v>92</v>
      </c>
      <c r="C14" s="365">
        <v>5295196</v>
      </c>
      <c r="D14" s="40" t="s">
        <v>12</v>
      </c>
      <c r="E14" s="41" t="s">
        <v>347</v>
      </c>
      <c r="F14" s="752">
        <v>75</v>
      </c>
      <c r="G14" s="341">
        <v>5235</v>
      </c>
      <c r="H14" s="342">
        <v>4895</v>
      </c>
      <c r="I14" s="277">
        <f>G14-H14</f>
        <v>340</v>
      </c>
      <c r="J14" s="277">
        <f t="shared" si="1"/>
        <v>25500</v>
      </c>
      <c r="K14" s="277">
        <f t="shared" si="2"/>
        <v>0.0255</v>
      </c>
      <c r="L14" s="341">
        <v>14222</v>
      </c>
      <c r="M14" s="342">
        <v>9355</v>
      </c>
      <c r="N14" s="277">
        <f>L14-M14</f>
        <v>4867</v>
      </c>
      <c r="O14" s="277">
        <f t="shared" si="4"/>
        <v>365025</v>
      </c>
      <c r="P14" s="277">
        <f t="shared" si="5"/>
        <v>0.365025</v>
      </c>
      <c r="Q14" s="469"/>
    </row>
    <row r="15" spans="1:17" ht="15.75" customHeight="1">
      <c r="A15" s="361"/>
      <c r="B15" s="364" t="s">
        <v>11</v>
      </c>
      <c r="C15" s="365"/>
      <c r="D15" s="40"/>
      <c r="E15" s="40"/>
      <c r="F15" s="371"/>
      <c r="G15" s="339"/>
      <c r="H15" s="340"/>
      <c r="I15" s="389"/>
      <c r="J15" s="389"/>
      <c r="K15" s="389"/>
      <c r="L15" s="390"/>
      <c r="M15" s="389"/>
      <c r="N15" s="389"/>
      <c r="O15" s="389"/>
      <c r="P15" s="389"/>
      <c r="Q15" s="154"/>
    </row>
    <row r="16" spans="1:17" s="465" customFormat="1" ht="15.75" customHeight="1">
      <c r="A16" s="361">
        <v>8</v>
      </c>
      <c r="B16" s="362" t="s">
        <v>370</v>
      </c>
      <c r="C16" s="365">
        <v>4864884</v>
      </c>
      <c r="D16" s="40" t="s">
        <v>12</v>
      </c>
      <c r="E16" s="41" t="s">
        <v>347</v>
      </c>
      <c r="F16" s="371">
        <v>1000</v>
      </c>
      <c r="G16" s="341">
        <v>988863</v>
      </c>
      <c r="H16" s="342">
        <v>989076</v>
      </c>
      <c r="I16" s="277">
        <f aca="true" t="shared" si="6" ref="I16:I27">G16-H16</f>
        <v>-213</v>
      </c>
      <c r="J16" s="277">
        <f aca="true" t="shared" si="7" ref="J16:J27">$F16*I16</f>
        <v>-213000</v>
      </c>
      <c r="K16" s="277">
        <f aca="true" t="shared" si="8" ref="K16:K27">J16/1000000</f>
        <v>-0.213</v>
      </c>
      <c r="L16" s="341">
        <v>1888</v>
      </c>
      <c r="M16" s="342">
        <v>1888</v>
      </c>
      <c r="N16" s="277">
        <f aca="true" t="shared" si="9" ref="N16:N27">L16-M16</f>
        <v>0</v>
      </c>
      <c r="O16" s="277">
        <f aca="true" t="shared" si="10" ref="O16:O27">$F16*N16</f>
        <v>0</v>
      </c>
      <c r="P16" s="277">
        <f aca="true" t="shared" si="11" ref="P16:P27">O16/1000000</f>
        <v>0</v>
      </c>
      <c r="Q16" s="505"/>
    </row>
    <row r="17" spans="1:17" s="465" customFormat="1" ht="15.75" customHeight="1">
      <c r="A17" s="361">
        <v>9</v>
      </c>
      <c r="B17" s="362" t="s">
        <v>93</v>
      </c>
      <c r="C17" s="365">
        <v>4864831</v>
      </c>
      <c r="D17" s="40" t="s">
        <v>12</v>
      </c>
      <c r="E17" s="41" t="s">
        <v>347</v>
      </c>
      <c r="F17" s="371">
        <v>1000</v>
      </c>
      <c r="G17" s="341">
        <v>997070</v>
      </c>
      <c r="H17" s="342">
        <v>997301</v>
      </c>
      <c r="I17" s="277">
        <f t="shared" si="6"/>
        <v>-231</v>
      </c>
      <c r="J17" s="277">
        <f t="shared" si="7"/>
        <v>-231000</v>
      </c>
      <c r="K17" s="277">
        <f t="shared" si="8"/>
        <v>-0.231</v>
      </c>
      <c r="L17" s="341">
        <v>3367</v>
      </c>
      <c r="M17" s="342">
        <v>3367</v>
      </c>
      <c r="N17" s="277">
        <f t="shared" si="9"/>
        <v>0</v>
      </c>
      <c r="O17" s="277">
        <f t="shared" si="10"/>
        <v>0</v>
      </c>
      <c r="P17" s="277">
        <f t="shared" si="11"/>
        <v>0</v>
      </c>
      <c r="Q17" s="469"/>
    </row>
    <row r="18" spans="1:17" s="465" customFormat="1" ht="15.75" customHeight="1">
      <c r="A18" s="361">
        <v>10</v>
      </c>
      <c r="B18" s="362" t="s">
        <v>124</v>
      </c>
      <c r="C18" s="365">
        <v>4864832</v>
      </c>
      <c r="D18" s="40" t="s">
        <v>12</v>
      </c>
      <c r="E18" s="41" t="s">
        <v>347</v>
      </c>
      <c r="F18" s="371">
        <v>1000</v>
      </c>
      <c r="G18" s="341">
        <v>999504</v>
      </c>
      <c r="H18" s="342">
        <v>999791</v>
      </c>
      <c r="I18" s="277">
        <f t="shared" si="6"/>
        <v>-287</v>
      </c>
      <c r="J18" s="277">
        <f t="shared" si="7"/>
        <v>-287000</v>
      </c>
      <c r="K18" s="277">
        <f t="shared" si="8"/>
        <v>-0.287</v>
      </c>
      <c r="L18" s="341">
        <v>771</v>
      </c>
      <c r="M18" s="342">
        <v>771</v>
      </c>
      <c r="N18" s="277">
        <f t="shared" si="9"/>
        <v>0</v>
      </c>
      <c r="O18" s="277">
        <f t="shared" si="10"/>
        <v>0</v>
      </c>
      <c r="P18" s="277">
        <f t="shared" si="11"/>
        <v>0</v>
      </c>
      <c r="Q18" s="469"/>
    </row>
    <row r="19" spans="1:17" s="465" customFormat="1" ht="15.75" customHeight="1">
      <c r="A19" s="361">
        <v>11</v>
      </c>
      <c r="B19" s="362" t="s">
        <v>94</v>
      </c>
      <c r="C19" s="365">
        <v>4864833</v>
      </c>
      <c r="D19" s="40" t="s">
        <v>12</v>
      </c>
      <c r="E19" s="41" t="s">
        <v>347</v>
      </c>
      <c r="F19" s="371">
        <v>1000</v>
      </c>
      <c r="G19" s="341">
        <v>996230</v>
      </c>
      <c r="H19" s="342">
        <v>996579</v>
      </c>
      <c r="I19" s="277">
        <f t="shared" si="6"/>
        <v>-349</v>
      </c>
      <c r="J19" s="277">
        <f t="shared" si="7"/>
        <v>-349000</v>
      </c>
      <c r="K19" s="277">
        <f t="shared" si="8"/>
        <v>-0.349</v>
      </c>
      <c r="L19" s="341">
        <v>1691</v>
      </c>
      <c r="M19" s="342">
        <v>1691</v>
      </c>
      <c r="N19" s="277">
        <f t="shared" si="9"/>
        <v>0</v>
      </c>
      <c r="O19" s="277">
        <f t="shared" si="10"/>
        <v>0</v>
      </c>
      <c r="P19" s="277">
        <f t="shared" si="11"/>
        <v>0</v>
      </c>
      <c r="Q19" s="469"/>
    </row>
    <row r="20" spans="1:17" s="465" customFormat="1" ht="15.75" customHeight="1">
      <c r="A20" s="361">
        <v>12</v>
      </c>
      <c r="B20" s="362" t="s">
        <v>95</v>
      </c>
      <c r="C20" s="365">
        <v>4864834</v>
      </c>
      <c r="D20" s="40" t="s">
        <v>12</v>
      </c>
      <c r="E20" s="41" t="s">
        <v>347</v>
      </c>
      <c r="F20" s="371">
        <v>1000</v>
      </c>
      <c r="G20" s="341">
        <v>994357</v>
      </c>
      <c r="H20" s="342">
        <v>994515</v>
      </c>
      <c r="I20" s="277">
        <f t="shared" si="6"/>
        <v>-158</v>
      </c>
      <c r="J20" s="277">
        <f t="shared" si="7"/>
        <v>-158000</v>
      </c>
      <c r="K20" s="277">
        <f t="shared" si="8"/>
        <v>-0.158</v>
      </c>
      <c r="L20" s="341">
        <v>5249</v>
      </c>
      <c r="M20" s="342">
        <v>5249</v>
      </c>
      <c r="N20" s="277">
        <f t="shared" si="9"/>
        <v>0</v>
      </c>
      <c r="O20" s="277">
        <f t="shared" si="10"/>
        <v>0</v>
      </c>
      <c r="P20" s="277">
        <f t="shared" si="11"/>
        <v>0</v>
      </c>
      <c r="Q20" s="469"/>
    </row>
    <row r="21" spans="1:17" s="465" customFormat="1" ht="15.75" customHeight="1">
      <c r="A21" s="361">
        <v>13</v>
      </c>
      <c r="B21" s="327" t="s">
        <v>96</v>
      </c>
      <c r="C21" s="365">
        <v>4864889</v>
      </c>
      <c r="D21" s="44" t="s">
        <v>12</v>
      </c>
      <c r="E21" s="41" t="s">
        <v>347</v>
      </c>
      <c r="F21" s="371">
        <v>1000</v>
      </c>
      <c r="G21" s="341">
        <v>997882</v>
      </c>
      <c r="H21" s="342">
        <v>998082</v>
      </c>
      <c r="I21" s="277">
        <f t="shared" si="6"/>
        <v>-200</v>
      </c>
      <c r="J21" s="277">
        <f t="shared" si="7"/>
        <v>-200000</v>
      </c>
      <c r="K21" s="277">
        <f t="shared" si="8"/>
        <v>-0.2</v>
      </c>
      <c r="L21" s="341">
        <v>999138</v>
      </c>
      <c r="M21" s="342">
        <v>999138</v>
      </c>
      <c r="N21" s="277">
        <f t="shared" si="9"/>
        <v>0</v>
      </c>
      <c r="O21" s="277">
        <f t="shared" si="10"/>
        <v>0</v>
      </c>
      <c r="P21" s="277">
        <f t="shared" si="11"/>
        <v>0</v>
      </c>
      <c r="Q21" s="469"/>
    </row>
    <row r="22" spans="1:17" s="465" customFormat="1" ht="15.75" customHeight="1">
      <c r="A22" s="361">
        <v>14</v>
      </c>
      <c r="B22" s="362" t="s">
        <v>97</v>
      </c>
      <c r="C22" s="365">
        <v>4864885</v>
      </c>
      <c r="D22" s="40" t="s">
        <v>12</v>
      </c>
      <c r="E22" s="41" t="s">
        <v>347</v>
      </c>
      <c r="F22" s="371">
        <v>1000</v>
      </c>
      <c r="G22" s="341">
        <v>999782</v>
      </c>
      <c r="H22" s="342">
        <v>999964</v>
      </c>
      <c r="I22" s="277">
        <f t="shared" si="6"/>
        <v>-182</v>
      </c>
      <c r="J22" s="277">
        <f t="shared" si="7"/>
        <v>-182000</v>
      </c>
      <c r="K22" s="277">
        <f t="shared" si="8"/>
        <v>-0.182</v>
      </c>
      <c r="L22" s="341">
        <v>0</v>
      </c>
      <c r="M22" s="342">
        <v>0</v>
      </c>
      <c r="N22" s="277">
        <f t="shared" si="9"/>
        <v>0</v>
      </c>
      <c r="O22" s="277">
        <f t="shared" si="10"/>
        <v>0</v>
      </c>
      <c r="P22" s="277">
        <f t="shared" si="11"/>
        <v>0</v>
      </c>
      <c r="Q22" s="469"/>
    </row>
    <row r="23" spans="1:17" s="465" customFormat="1" ht="15.75" customHeight="1">
      <c r="A23" s="361">
        <v>15</v>
      </c>
      <c r="B23" s="362" t="s">
        <v>98</v>
      </c>
      <c r="C23" s="365">
        <v>4864895</v>
      </c>
      <c r="D23" s="40" t="s">
        <v>12</v>
      </c>
      <c r="E23" s="41" t="s">
        <v>347</v>
      </c>
      <c r="F23" s="371">
        <v>800</v>
      </c>
      <c r="G23" s="341">
        <v>999266</v>
      </c>
      <c r="H23" s="342">
        <v>999502</v>
      </c>
      <c r="I23" s="277">
        <f>G23-H23</f>
        <v>-236</v>
      </c>
      <c r="J23" s="277">
        <f t="shared" si="7"/>
        <v>-188800</v>
      </c>
      <c r="K23" s="277">
        <f t="shared" si="8"/>
        <v>-0.1888</v>
      </c>
      <c r="L23" s="341">
        <v>1249</v>
      </c>
      <c r="M23" s="342">
        <v>1249</v>
      </c>
      <c r="N23" s="277">
        <f>L23-M23</f>
        <v>0</v>
      </c>
      <c r="O23" s="277">
        <f t="shared" si="10"/>
        <v>0</v>
      </c>
      <c r="P23" s="277">
        <f t="shared" si="11"/>
        <v>0</v>
      </c>
      <c r="Q23" s="469"/>
    </row>
    <row r="24" spans="1:17" s="465" customFormat="1" ht="15.75" customHeight="1">
      <c r="A24" s="361">
        <v>16</v>
      </c>
      <c r="B24" s="362" t="s">
        <v>99</v>
      </c>
      <c r="C24" s="365">
        <v>4864838</v>
      </c>
      <c r="D24" s="40" t="s">
        <v>12</v>
      </c>
      <c r="E24" s="41" t="s">
        <v>347</v>
      </c>
      <c r="F24" s="371">
        <v>1000</v>
      </c>
      <c r="G24" s="341">
        <v>999615</v>
      </c>
      <c r="H24" s="342">
        <v>999686</v>
      </c>
      <c r="I24" s="277">
        <f t="shared" si="6"/>
        <v>-71</v>
      </c>
      <c r="J24" s="277">
        <f t="shared" si="7"/>
        <v>-71000</v>
      </c>
      <c r="K24" s="277">
        <f t="shared" si="8"/>
        <v>-0.071</v>
      </c>
      <c r="L24" s="341">
        <v>29610</v>
      </c>
      <c r="M24" s="342">
        <v>29610</v>
      </c>
      <c r="N24" s="277">
        <f t="shared" si="9"/>
        <v>0</v>
      </c>
      <c r="O24" s="277">
        <f t="shared" si="10"/>
        <v>0</v>
      </c>
      <c r="P24" s="277">
        <f t="shared" si="11"/>
        <v>0</v>
      </c>
      <c r="Q24" s="469"/>
    </row>
    <row r="25" spans="1:17" s="465" customFormat="1" ht="15.75" customHeight="1">
      <c r="A25" s="361">
        <v>17</v>
      </c>
      <c r="B25" s="362" t="s">
        <v>122</v>
      </c>
      <c r="C25" s="365">
        <v>4864839</v>
      </c>
      <c r="D25" s="40" t="s">
        <v>12</v>
      </c>
      <c r="E25" s="41" t="s">
        <v>347</v>
      </c>
      <c r="F25" s="371">
        <v>1000</v>
      </c>
      <c r="G25" s="341">
        <v>1271</v>
      </c>
      <c r="H25" s="342">
        <v>1323</v>
      </c>
      <c r="I25" s="277">
        <f t="shared" si="6"/>
        <v>-52</v>
      </c>
      <c r="J25" s="277">
        <f t="shared" si="7"/>
        <v>-52000</v>
      </c>
      <c r="K25" s="277">
        <f t="shared" si="8"/>
        <v>-0.052</v>
      </c>
      <c r="L25" s="341">
        <v>9721</v>
      </c>
      <c r="M25" s="342">
        <v>9721</v>
      </c>
      <c r="N25" s="277">
        <f t="shared" si="9"/>
        <v>0</v>
      </c>
      <c r="O25" s="277">
        <f t="shared" si="10"/>
        <v>0</v>
      </c>
      <c r="P25" s="277">
        <f t="shared" si="11"/>
        <v>0</v>
      </c>
      <c r="Q25" s="469"/>
    </row>
    <row r="26" spans="1:17" s="465" customFormat="1" ht="15.75" customHeight="1">
      <c r="A26" s="361">
        <v>18</v>
      </c>
      <c r="B26" s="362" t="s">
        <v>125</v>
      </c>
      <c r="C26" s="365">
        <v>4864788</v>
      </c>
      <c r="D26" s="40" t="s">
        <v>12</v>
      </c>
      <c r="E26" s="41" t="s">
        <v>347</v>
      </c>
      <c r="F26" s="371">
        <v>100</v>
      </c>
      <c r="G26" s="341">
        <v>12392</v>
      </c>
      <c r="H26" s="342">
        <v>12265</v>
      </c>
      <c r="I26" s="277">
        <f t="shared" si="6"/>
        <v>127</v>
      </c>
      <c r="J26" s="277">
        <f t="shared" si="7"/>
        <v>12700</v>
      </c>
      <c r="K26" s="277">
        <f t="shared" si="8"/>
        <v>0.0127</v>
      </c>
      <c r="L26" s="341">
        <v>358</v>
      </c>
      <c r="M26" s="342">
        <v>358</v>
      </c>
      <c r="N26" s="277">
        <f t="shared" si="9"/>
        <v>0</v>
      </c>
      <c r="O26" s="277">
        <f t="shared" si="10"/>
        <v>0</v>
      </c>
      <c r="P26" s="277">
        <f t="shared" si="11"/>
        <v>0</v>
      </c>
      <c r="Q26" s="469"/>
    </row>
    <row r="27" spans="1:17" s="465" customFormat="1" ht="15.75" customHeight="1">
      <c r="A27" s="361">
        <v>19</v>
      </c>
      <c r="B27" s="362" t="s">
        <v>123</v>
      </c>
      <c r="C27" s="365">
        <v>4864883</v>
      </c>
      <c r="D27" s="40" t="s">
        <v>12</v>
      </c>
      <c r="E27" s="41" t="s">
        <v>347</v>
      </c>
      <c r="F27" s="371">
        <v>1000</v>
      </c>
      <c r="G27" s="341">
        <v>82</v>
      </c>
      <c r="H27" s="342">
        <v>307</v>
      </c>
      <c r="I27" s="277">
        <f t="shared" si="6"/>
        <v>-225</v>
      </c>
      <c r="J27" s="277">
        <f t="shared" si="7"/>
        <v>-225000</v>
      </c>
      <c r="K27" s="277">
        <f t="shared" si="8"/>
        <v>-0.225</v>
      </c>
      <c r="L27" s="341">
        <v>15632</v>
      </c>
      <c r="M27" s="342">
        <v>15632</v>
      </c>
      <c r="N27" s="277">
        <f t="shared" si="9"/>
        <v>0</v>
      </c>
      <c r="O27" s="277">
        <f t="shared" si="10"/>
        <v>0</v>
      </c>
      <c r="P27" s="277">
        <f t="shared" si="11"/>
        <v>0</v>
      </c>
      <c r="Q27" s="469"/>
    </row>
    <row r="28" spans="1:17" s="465" customFormat="1" ht="15.75" customHeight="1">
      <c r="A28" s="361"/>
      <c r="B28" s="364" t="s">
        <v>100</v>
      </c>
      <c r="C28" s="365"/>
      <c r="D28" s="40"/>
      <c r="E28" s="40"/>
      <c r="F28" s="371"/>
      <c r="G28" s="341"/>
      <c r="H28" s="342"/>
      <c r="I28" s="515"/>
      <c r="J28" s="515"/>
      <c r="K28" s="130"/>
      <c r="L28" s="513"/>
      <c r="M28" s="515"/>
      <c r="N28" s="515"/>
      <c r="O28" s="515"/>
      <c r="P28" s="130"/>
      <c r="Q28" s="469"/>
    </row>
    <row r="29" spans="1:17" s="465" customFormat="1" ht="15.75" customHeight="1">
      <c r="A29" s="361">
        <v>20</v>
      </c>
      <c r="B29" s="362" t="s">
        <v>101</v>
      </c>
      <c r="C29" s="365">
        <v>4864954</v>
      </c>
      <c r="D29" s="40" t="s">
        <v>12</v>
      </c>
      <c r="E29" s="41" t="s">
        <v>347</v>
      </c>
      <c r="F29" s="371">
        <v>1375</v>
      </c>
      <c r="G29" s="341">
        <v>999998</v>
      </c>
      <c r="H29" s="277">
        <v>999998</v>
      </c>
      <c r="I29" s="277">
        <f>G29-H29</f>
        <v>0</v>
      </c>
      <c r="J29" s="277">
        <f>$F29*I29</f>
        <v>0</v>
      </c>
      <c r="K29" s="277">
        <f>J29/1000000</f>
        <v>0</v>
      </c>
      <c r="L29" s="341">
        <v>952234</v>
      </c>
      <c r="M29" s="277">
        <v>954790</v>
      </c>
      <c r="N29" s="277">
        <f>L29-M29</f>
        <v>-2556</v>
      </c>
      <c r="O29" s="277">
        <f>$F29*N29</f>
        <v>-3514500</v>
      </c>
      <c r="P29" s="277">
        <f>O29/1000000</f>
        <v>-3.5145</v>
      </c>
      <c r="Q29" s="469"/>
    </row>
    <row r="30" spans="1:17" s="465" customFormat="1" ht="15.75" customHeight="1">
      <c r="A30" s="361">
        <v>21</v>
      </c>
      <c r="B30" s="362" t="s">
        <v>102</v>
      </c>
      <c r="C30" s="365">
        <v>5295164</v>
      </c>
      <c r="D30" s="40" t="s">
        <v>12</v>
      </c>
      <c r="E30" s="41" t="s">
        <v>347</v>
      </c>
      <c r="F30" s="371">
        <v>1100</v>
      </c>
      <c r="G30" s="341">
        <v>0</v>
      </c>
      <c r="H30" s="277">
        <v>0</v>
      </c>
      <c r="I30" s="277">
        <f>G30-H30</f>
        <v>0</v>
      </c>
      <c r="J30" s="277">
        <f>$F30*I30</f>
        <v>0</v>
      </c>
      <c r="K30" s="277">
        <f>J30/1000000</f>
        <v>0</v>
      </c>
      <c r="L30" s="341">
        <v>993848</v>
      </c>
      <c r="M30" s="277">
        <v>997711</v>
      </c>
      <c r="N30" s="277">
        <f>L30-M30</f>
        <v>-3863</v>
      </c>
      <c r="O30" s="277">
        <f>$F30*N30</f>
        <v>-4249300</v>
      </c>
      <c r="P30" s="277">
        <f>O30/1000000</f>
        <v>-4.2493</v>
      </c>
      <c r="Q30" s="469"/>
    </row>
    <row r="31" spans="1:17" s="465" customFormat="1" ht="15.75" customHeight="1">
      <c r="A31" s="361">
        <v>22</v>
      </c>
      <c r="B31" s="362" t="s">
        <v>368</v>
      </c>
      <c r="C31" s="365">
        <v>4864943</v>
      </c>
      <c r="D31" s="40" t="s">
        <v>12</v>
      </c>
      <c r="E31" s="41" t="s">
        <v>347</v>
      </c>
      <c r="F31" s="371">
        <v>1000</v>
      </c>
      <c r="G31" s="341">
        <v>977702</v>
      </c>
      <c r="H31" s="277">
        <v>978657</v>
      </c>
      <c r="I31" s="277">
        <f>G31-H31</f>
        <v>-955</v>
      </c>
      <c r="J31" s="277">
        <f>$F31*I31</f>
        <v>-955000</v>
      </c>
      <c r="K31" s="277">
        <f>J31/1000000</f>
        <v>-0.955</v>
      </c>
      <c r="L31" s="341">
        <v>7821</v>
      </c>
      <c r="M31" s="277">
        <v>7821</v>
      </c>
      <c r="N31" s="277">
        <f>L31-M31</f>
        <v>0</v>
      </c>
      <c r="O31" s="277">
        <f>$F31*N31</f>
        <v>0</v>
      </c>
      <c r="P31" s="277">
        <f>O31/1000000</f>
        <v>0</v>
      </c>
      <c r="Q31" s="469"/>
    </row>
    <row r="32" spans="1:17" s="465" customFormat="1" ht="15.75" customHeight="1">
      <c r="A32" s="361"/>
      <c r="B32" s="364" t="s">
        <v>32</v>
      </c>
      <c r="C32" s="365"/>
      <c r="D32" s="40"/>
      <c r="E32" s="40"/>
      <c r="F32" s="371"/>
      <c r="G32" s="341"/>
      <c r="H32" s="342"/>
      <c r="I32" s="277"/>
      <c r="J32" s="277"/>
      <c r="K32" s="130">
        <f>SUM(K16:K31)</f>
        <v>-3.0991</v>
      </c>
      <c r="L32" s="276"/>
      <c r="M32" s="277"/>
      <c r="N32" s="277"/>
      <c r="O32" s="277"/>
      <c r="P32" s="130">
        <f>SUM(P16:P31)</f>
        <v>-7.7638</v>
      </c>
      <c r="Q32" s="469"/>
    </row>
    <row r="33" spans="1:17" s="465" customFormat="1" ht="15.75" customHeight="1">
      <c r="A33" s="361">
        <v>23</v>
      </c>
      <c r="B33" s="362" t="s">
        <v>103</v>
      </c>
      <c r="C33" s="365">
        <v>4864910</v>
      </c>
      <c r="D33" s="40" t="s">
        <v>12</v>
      </c>
      <c r="E33" s="41" t="s">
        <v>347</v>
      </c>
      <c r="F33" s="371">
        <v>-1000</v>
      </c>
      <c r="G33" s="341">
        <v>948164</v>
      </c>
      <c r="H33" s="342">
        <v>948806</v>
      </c>
      <c r="I33" s="277">
        <f>G33-H33</f>
        <v>-642</v>
      </c>
      <c r="J33" s="277">
        <f>$F33*I33</f>
        <v>642000</v>
      </c>
      <c r="K33" s="277">
        <f>J33/1000000</f>
        <v>0.642</v>
      </c>
      <c r="L33" s="341">
        <v>941164</v>
      </c>
      <c r="M33" s="342">
        <v>941254</v>
      </c>
      <c r="N33" s="277">
        <f>L33-M33</f>
        <v>-90</v>
      </c>
      <c r="O33" s="277">
        <f>$F33*N33</f>
        <v>90000</v>
      </c>
      <c r="P33" s="277">
        <f>O33/1000000</f>
        <v>0.09</v>
      </c>
      <c r="Q33" s="469"/>
    </row>
    <row r="34" spans="1:17" s="465" customFormat="1" ht="15.75" customHeight="1">
      <c r="A34" s="361">
        <v>24</v>
      </c>
      <c r="B34" s="362" t="s">
        <v>104</v>
      </c>
      <c r="C34" s="365">
        <v>4864911</v>
      </c>
      <c r="D34" s="40" t="s">
        <v>12</v>
      </c>
      <c r="E34" s="41" t="s">
        <v>347</v>
      </c>
      <c r="F34" s="371">
        <v>-1000</v>
      </c>
      <c r="G34" s="341">
        <v>960163</v>
      </c>
      <c r="H34" s="342">
        <v>960945</v>
      </c>
      <c r="I34" s="277">
        <f>G34-H34</f>
        <v>-782</v>
      </c>
      <c r="J34" s="277">
        <f>$F34*I34</f>
        <v>782000</v>
      </c>
      <c r="K34" s="277">
        <f>J34/1000000</f>
        <v>0.782</v>
      </c>
      <c r="L34" s="341">
        <v>954757</v>
      </c>
      <c r="M34" s="342">
        <v>954779</v>
      </c>
      <c r="N34" s="277">
        <f>L34-M34</f>
        <v>-22</v>
      </c>
      <c r="O34" s="277">
        <f>$F34*N34</f>
        <v>22000</v>
      </c>
      <c r="P34" s="277">
        <f>O34/1000000</f>
        <v>0.022</v>
      </c>
      <c r="Q34" s="469"/>
    </row>
    <row r="35" spans="1:17" ht="15.75" customHeight="1">
      <c r="A35" s="361">
        <v>25</v>
      </c>
      <c r="B35" s="403" t="s">
        <v>146</v>
      </c>
      <c r="C35" s="372">
        <v>4902528</v>
      </c>
      <c r="D35" s="12" t="s">
        <v>12</v>
      </c>
      <c r="E35" s="41" t="s">
        <v>347</v>
      </c>
      <c r="F35" s="372">
        <v>300</v>
      </c>
      <c r="G35" s="339">
        <v>15</v>
      </c>
      <c r="H35" s="340">
        <v>15</v>
      </c>
      <c r="I35" s="389">
        <f>G35-H35</f>
        <v>0</v>
      </c>
      <c r="J35" s="389">
        <f>$F35*I35</f>
        <v>0</v>
      </c>
      <c r="K35" s="389">
        <f>J35/1000000</f>
        <v>0</v>
      </c>
      <c r="L35" s="339">
        <v>456</v>
      </c>
      <c r="M35" s="340">
        <v>457</v>
      </c>
      <c r="N35" s="389">
        <f>L35-M35</f>
        <v>-1</v>
      </c>
      <c r="O35" s="389">
        <f>$F35*N35</f>
        <v>-300</v>
      </c>
      <c r="P35" s="389">
        <f>O35/1000000</f>
        <v>-0.0003</v>
      </c>
      <c r="Q35" s="409"/>
    </row>
    <row r="36" spans="1:17" ht="15.75" customHeight="1">
      <c r="A36" s="361"/>
      <c r="B36" s="364" t="s">
        <v>27</v>
      </c>
      <c r="C36" s="365"/>
      <c r="D36" s="40"/>
      <c r="E36" s="40"/>
      <c r="F36" s="371"/>
      <c r="G36" s="339"/>
      <c r="H36" s="340"/>
      <c r="I36" s="389"/>
      <c r="J36" s="389"/>
      <c r="K36" s="389"/>
      <c r="L36" s="390"/>
      <c r="M36" s="389"/>
      <c r="N36" s="389"/>
      <c r="O36" s="389"/>
      <c r="P36" s="389"/>
      <c r="Q36" s="154"/>
    </row>
    <row r="37" spans="1:17" ht="15">
      <c r="A37" s="361">
        <v>26</v>
      </c>
      <c r="B37" s="327" t="s">
        <v>46</v>
      </c>
      <c r="C37" s="365">
        <v>4864854</v>
      </c>
      <c r="D37" s="44" t="s">
        <v>12</v>
      </c>
      <c r="E37" s="41" t="s">
        <v>347</v>
      </c>
      <c r="F37" s="371">
        <v>1000</v>
      </c>
      <c r="G37" s="341">
        <v>999991</v>
      </c>
      <c r="H37" s="342">
        <v>999991</v>
      </c>
      <c r="I37" s="277">
        <f>G37-H37</f>
        <v>0</v>
      </c>
      <c r="J37" s="277">
        <f>$F37*I37</f>
        <v>0</v>
      </c>
      <c r="K37" s="277">
        <f>J37/1000000</f>
        <v>0</v>
      </c>
      <c r="L37" s="341">
        <v>1718</v>
      </c>
      <c r="M37" s="342">
        <v>1597</v>
      </c>
      <c r="N37" s="277">
        <f>L37-M37</f>
        <v>121</v>
      </c>
      <c r="O37" s="277">
        <f>$F37*N37</f>
        <v>121000</v>
      </c>
      <c r="P37" s="277">
        <f>O37/1000000</f>
        <v>0.121</v>
      </c>
      <c r="Q37" s="416" t="s">
        <v>450</v>
      </c>
    </row>
    <row r="38" spans="1:17" s="465" customFormat="1" ht="15.75" customHeight="1">
      <c r="A38" s="361"/>
      <c r="B38" s="364" t="s">
        <v>105</v>
      </c>
      <c r="C38" s="365"/>
      <c r="D38" s="40"/>
      <c r="E38" s="40"/>
      <c r="F38" s="371"/>
      <c r="G38" s="341"/>
      <c r="H38" s="342"/>
      <c r="I38" s="277"/>
      <c r="J38" s="277"/>
      <c r="K38" s="277"/>
      <c r="L38" s="276"/>
      <c r="M38" s="277"/>
      <c r="N38" s="277"/>
      <c r="O38" s="277"/>
      <c r="P38" s="277"/>
      <c r="Q38" s="469"/>
    </row>
    <row r="39" spans="1:17" s="465" customFormat="1" ht="15.75" customHeight="1">
      <c r="A39" s="361">
        <v>27</v>
      </c>
      <c r="B39" s="362" t="s">
        <v>106</v>
      </c>
      <c r="C39" s="365">
        <v>5295161</v>
      </c>
      <c r="D39" s="40" t="s">
        <v>12</v>
      </c>
      <c r="E39" s="41" t="s">
        <v>347</v>
      </c>
      <c r="F39" s="371">
        <v>-1000</v>
      </c>
      <c r="G39" s="341">
        <v>35640</v>
      </c>
      <c r="H39" s="342">
        <v>34197</v>
      </c>
      <c r="I39" s="277">
        <f aca="true" t="shared" si="12" ref="I39:I44">G39-H39</f>
        <v>1443</v>
      </c>
      <c r="J39" s="277">
        <f aca="true" t="shared" si="13" ref="J39:J44">$F39*I39</f>
        <v>-1443000</v>
      </c>
      <c r="K39" s="277">
        <f aca="true" t="shared" si="14" ref="K39:K44">J39/1000000</f>
        <v>-1.443</v>
      </c>
      <c r="L39" s="341">
        <v>997413</v>
      </c>
      <c r="M39" s="342">
        <v>997404</v>
      </c>
      <c r="N39" s="277">
        <f>L39-M39</f>
        <v>9</v>
      </c>
      <c r="O39" s="277">
        <f>$F39*N39</f>
        <v>-9000</v>
      </c>
      <c r="P39" s="277">
        <f>O39/1000000</f>
        <v>-0.009</v>
      </c>
      <c r="Q39" s="469"/>
    </row>
    <row r="40" spans="1:17" s="465" customFormat="1" ht="15.75" customHeight="1">
      <c r="A40" s="361"/>
      <c r="B40" s="362"/>
      <c r="C40" s="365"/>
      <c r="D40" s="40"/>
      <c r="E40" s="41"/>
      <c r="F40" s="371">
        <v>-1000</v>
      </c>
      <c r="G40" s="341">
        <v>22724</v>
      </c>
      <c r="H40" s="342">
        <v>21660</v>
      </c>
      <c r="I40" s="277">
        <f t="shared" si="12"/>
        <v>1064</v>
      </c>
      <c r="J40" s="277">
        <f t="shared" si="13"/>
        <v>-1064000</v>
      </c>
      <c r="K40" s="277">
        <f t="shared" si="14"/>
        <v>-1.064</v>
      </c>
      <c r="L40" s="341"/>
      <c r="M40" s="342"/>
      <c r="N40" s="277"/>
      <c r="O40" s="277"/>
      <c r="P40" s="277"/>
      <c r="Q40" s="469"/>
    </row>
    <row r="41" spans="1:17" s="465" customFormat="1" ht="15.75" customHeight="1">
      <c r="A41" s="361"/>
      <c r="B41" s="362"/>
      <c r="C41" s="365">
        <v>5295179</v>
      </c>
      <c r="D41" s="40" t="s">
        <v>12</v>
      </c>
      <c r="E41" s="41" t="s">
        <v>347</v>
      </c>
      <c r="F41" s="371">
        <v>-500</v>
      </c>
      <c r="G41" s="341">
        <v>3458</v>
      </c>
      <c r="H41" s="342">
        <v>0</v>
      </c>
      <c r="I41" s="277">
        <f t="shared" si="12"/>
        <v>3458</v>
      </c>
      <c r="J41" s="277">
        <f t="shared" si="13"/>
        <v>-1729000</v>
      </c>
      <c r="K41" s="277">
        <f t="shared" si="14"/>
        <v>-1.729</v>
      </c>
      <c r="L41" s="341">
        <v>8</v>
      </c>
      <c r="M41" s="342">
        <v>0</v>
      </c>
      <c r="N41" s="277">
        <f>L41-M41</f>
        <v>8</v>
      </c>
      <c r="O41" s="277">
        <f>$F41*N41</f>
        <v>-4000</v>
      </c>
      <c r="P41" s="277">
        <f>O41/1000000</f>
        <v>-0.004</v>
      </c>
      <c r="Q41" s="469" t="s">
        <v>462</v>
      </c>
    </row>
    <row r="42" spans="1:17" s="465" customFormat="1" ht="15.75" customHeight="1">
      <c r="A42" s="361">
        <v>28</v>
      </c>
      <c r="B42" s="362" t="s">
        <v>107</v>
      </c>
      <c r="C42" s="365">
        <v>4865029</v>
      </c>
      <c r="D42" s="40" t="s">
        <v>12</v>
      </c>
      <c r="E42" s="41" t="s">
        <v>347</v>
      </c>
      <c r="F42" s="371">
        <v>-1000</v>
      </c>
      <c r="G42" s="341">
        <v>7662</v>
      </c>
      <c r="H42" s="342">
        <v>5893</v>
      </c>
      <c r="I42" s="277">
        <f t="shared" si="12"/>
        <v>1769</v>
      </c>
      <c r="J42" s="277">
        <f t="shared" si="13"/>
        <v>-1769000</v>
      </c>
      <c r="K42" s="277">
        <f t="shared" si="14"/>
        <v>-1.769</v>
      </c>
      <c r="L42" s="341">
        <v>999929</v>
      </c>
      <c r="M42" s="342">
        <v>999993</v>
      </c>
      <c r="N42" s="277">
        <f>L42-M42</f>
        <v>-64</v>
      </c>
      <c r="O42" s="277">
        <f>$F42*N42</f>
        <v>64000</v>
      </c>
      <c r="P42" s="277">
        <f>O42/1000000</f>
        <v>0.064</v>
      </c>
      <c r="Q42" s="481" t="s">
        <v>454</v>
      </c>
    </row>
    <row r="43" spans="1:17" s="465" customFormat="1" ht="15.75" customHeight="1">
      <c r="A43" s="361">
        <v>29</v>
      </c>
      <c r="B43" s="362" t="s">
        <v>108</v>
      </c>
      <c r="C43" s="365">
        <v>5128420</v>
      </c>
      <c r="D43" s="40" t="s">
        <v>12</v>
      </c>
      <c r="E43" s="41" t="s">
        <v>347</v>
      </c>
      <c r="F43" s="371">
        <v>-1000</v>
      </c>
      <c r="G43" s="341">
        <v>992548</v>
      </c>
      <c r="H43" s="342">
        <v>992686</v>
      </c>
      <c r="I43" s="277">
        <f t="shared" si="12"/>
        <v>-138</v>
      </c>
      <c r="J43" s="277">
        <f t="shared" si="13"/>
        <v>138000</v>
      </c>
      <c r="K43" s="277">
        <f t="shared" si="14"/>
        <v>0.138</v>
      </c>
      <c r="L43" s="341">
        <v>993381</v>
      </c>
      <c r="M43" s="342">
        <v>993551</v>
      </c>
      <c r="N43" s="277">
        <f>L43-M43</f>
        <v>-170</v>
      </c>
      <c r="O43" s="277">
        <f>$F43*N43</f>
        <v>170000</v>
      </c>
      <c r="P43" s="277">
        <f>O43/1000000</f>
        <v>0.17</v>
      </c>
      <c r="Q43" s="505"/>
    </row>
    <row r="44" spans="1:17" s="465" customFormat="1" ht="15.75" customHeight="1">
      <c r="A44" s="361">
        <v>30</v>
      </c>
      <c r="B44" s="327" t="s">
        <v>109</v>
      </c>
      <c r="C44" s="365">
        <v>4864944</v>
      </c>
      <c r="D44" s="40" t="s">
        <v>12</v>
      </c>
      <c r="E44" s="41" t="s">
        <v>347</v>
      </c>
      <c r="F44" s="371">
        <v>-1000</v>
      </c>
      <c r="G44" s="341">
        <v>1000177</v>
      </c>
      <c r="H44" s="342">
        <v>999876</v>
      </c>
      <c r="I44" s="277">
        <f t="shared" si="12"/>
        <v>301</v>
      </c>
      <c r="J44" s="277">
        <f t="shared" si="13"/>
        <v>-301000</v>
      </c>
      <c r="K44" s="277">
        <f t="shared" si="14"/>
        <v>-0.301</v>
      </c>
      <c r="L44" s="341">
        <v>30</v>
      </c>
      <c r="M44" s="342">
        <v>30</v>
      </c>
      <c r="N44" s="277">
        <f>L44-M44</f>
        <v>0</v>
      </c>
      <c r="O44" s="277">
        <f>$F44*N44</f>
        <v>0</v>
      </c>
      <c r="P44" s="277">
        <f>O44/1000000</f>
        <v>0</v>
      </c>
      <c r="Q44" s="488" t="s">
        <v>455</v>
      </c>
    </row>
    <row r="45" spans="1:17" ht="15.75" customHeight="1">
      <c r="A45" s="361"/>
      <c r="B45" s="364" t="s">
        <v>411</v>
      </c>
      <c r="C45" s="365"/>
      <c r="D45" s="473"/>
      <c r="E45" s="474"/>
      <c r="F45" s="371"/>
      <c r="G45" s="390"/>
      <c r="H45" s="389"/>
      <c r="I45" s="389"/>
      <c r="J45" s="389"/>
      <c r="K45" s="389"/>
      <c r="L45" s="390"/>
      <c r="M45" s="389"/>
      <c r="N45" s="389"/>
      <c r="O45" s="389"/>
      <c r="P45" s="389"/>
      <c r="Q45" s="191"/>
    </row>
    <row r="46" spans="1:17" s="465" customFormat="1" ht="15.75" customHeight="1">
      <c r="A46" s="361">
        <v>31</v>
      </c>
      <c r="B46" s="362" t="s">
        <v>106</v>
      </c>
      <c r="C46" s="365">
        <v>4865002</v>
      </c>
      <c r="D46" s="473" t="s">
        <v>12</v>
      </c>
      <c r="E46" s="474" t="s">
        <v>347</v>
      </c>
      <c r="F46" s="371">
        <v>-2000</v>
      </c>
      <c r="G46" s="341">
        <v>8409</v>
      </c>
      <c r="H46" s="342">
        <v>8071</v>
      </c>
      <c r="I46" s="277">
        <f>G46-H46</f>
        <v>338</v>
      </c>
      <c r="J46" s="277">
        <f>$F46*I46</f>
        <v>-676000</v>
      </c>
      <c r="K46" s="277">
        <f>J46/1000000</f>
        <v>-0.676</v>
      </c>
      <c r="L46" s="341">
        <v>999012</v>
      </c>
      <c r="M46" s="342">
        <v>999025</v>
      </c>
      <c r="N46" s="277">
        <f>L46-M46</f>
        <v>-13</v>
      </c>
      <c r="O46" s="277">
        <f>$F46*N46</f>
        <v>26000</v>
      </c>
      <c r="P46" s="277">
        <f>O46/1000000</f>
        <v>0.026</v>
      </c>
      <c r="Q46" s="498"/>
    </row>
    <row r="47" spans="1:17" s="465" customFormat="1" ht="15.75" customHeight="1">
      <c r="A47" s="361">
        <v>32</v>
      </c>
      <c r="B47" s="362" t="s">
        <v>414</v>
      </c>
      <c r="C47" s="365">
        <v>5128456</v>
      </c>
      <c r="D47" s="473" t="s">
        <v>12</v>
      </c>
      <c r="E47" s="474" t="s">
        <v>347</v>
      </c>
      <c r="F47" s="371">
        <v>-1000</v>
      </c>
      <c r="G47" s="341">
        <v>1753</v>
      </c>
      <c r="H47" s="342">
        <v>1663</v>
      </c>
      <c r="I47" s="277">
        <f>G47-H47</f>
        <v>90</v>
      </c>
      <c r="J47" s="277">
        <f>$F47*I47</f>
        <v>-90000</v>
      </c>
      <c r="K47" s="277">
        <f>J47/1000000</f>
        <v>-0.09</v>
      </c>
      <c r="L47" s="341">
        <v>999996</v>
      </c>
      <c r="M47" s="342">
        <v>999996</v>
      </c>
      <c r="N47" s="277">
        <f>L47-M47</f>
        <v>0</v>
      </c>
      <c r="O47" s="277">
        <f>$F47*N47</f>
        <v>0</v>
      </c>
      <c r="P47" s="277">
        <f>O47/1000000</f>
        <v>0</v>
      </c>
      <c r="Q47" s="475" t="s">
        <v>448</v>
      </c>
    </row>
    <row r="48" spans="1:17" s="465" customFormat="1" ht="15.75" customHeight="1">
      <c r="A48" s="361">
        <v>33</v>
      </c>
      <c r="B48" s="362" t="s">
        <v>412</v>
      </c>
      <c r="C48" s="365">
        <v>5128452</v>
      </c>
      <c r="D48" s="473" t="s">
        <v>12</v>
      </c>
      <c r="E48" s="474" t="s">
        <v>347</v>
      </c>
      <c r="F48" s="371">
        <v>-1000</v>
      </c>
      <c r="G48" s="341">
        <v>999729</v>
      </c>
      <c r="H48" s="342">
        <v>999618</v>
      </c>
      <c r="I48" s="277">
        <f>G48-H48</f>
        <v>111</v>
      </c>
      <c r="J48" s="277">
        <f>$F48*I48</f>
        <v>-111000</v>
      </c>
      <c r="K48" s="277">
        <f>J48/1000000</f>
        <v>-0.111</v>
      </c>
      <c r="L48" s="341">
        <v>999855</v>
      </c>
      <c r="M48" s="342">
        <v>999855</v>
      </c>
      <c r="N48" s="277">
        <f>L48-M48</f>
        <v>0</v>
      </c>
      <c r="O48" s="277">
        <f>$F48*N48</f>
        <v>0</v>
      </c>
      <c r="P48" s="277">
        <f>O48/1000000</f>
        <v>0</v>
      </c>
      <c r="Q48" s="498"/>
    </row>
    <row r="49" spans="1:17" s="465" customFormat="1" ht="15.75" customHeight="1">
      <c r="A49" s="361"/>
      <c r="B49" s="364" t="s">
        <v>42</v>
      </c>
      <c r="C49" s="365"/>
      <c r="D49" s="40"/>
      <c r="E49" s="40"/>
      <c r="F49" s="371"/>
      <c r="G49" s="341"/>
      <c r="H49" s="342"/>
      <c r="I49" s="277"/>
      <c r="J49" s="277"/>
      <c r="K49" s="277"/>
      <c r="L49" s="276"/>
      <c r="M49" s="277"/>
      <c r="N49" s="277"/>
      <c r="O49" s="277"/>
      <c r="P49" s="277"/>
      <c r="Q49" s="469"/>
    </row>
    <row r="50" spans="1:17" s="465" customFormat="1" ht="15.75" customHeight="1">
      <c r="A50" s="361"/>
      <c r="B50" s="363" t="s">
        <v>18</v>
      </c>
      <c r="C50" s="365"/>
      <c r="D50" s="44"/>
      <c r="E50" s="44"/>
      <c r="F50" s="371"/>
      <c r="G50" s="341"/>
      <c r="H50" s="342"/>
      <c r="I50" s="277"/>
      <c r="J50" s="277"/>
      <c r="K50" s="277"/>
      <c r="L50" s="276"/>
      <c r="M50" s="277"/>
      <c r="N50" s="277"/>
      <c r="O50" s="277"/>
      <c r="P50" s="277"/>
      <c r="Q50" s="469"/>
    </row>
    <row r="51" spans="1:17" s="465" customFormat="1" ht="15.75" customHeight="1">
      <c r="A51" s="361">
        <v>34</v>
      </c>
      <c r="B51" s="362" t="s">
        <v>19</v>
      </c>
      <c r="C51" s="365">
        <v>4864808</v>
      </c>
      <c r="D51" s="40" t="s">
        <v>12</v>
      </c>
      <c r="E51" s="41" t="s">
        <v>347</v>
      </c>
      <c r="F51" s="371">
        <v>200</v>
      </c>
      <c r="G51" s="341">
        <v>12811</v>
      </c>
      <c r="H51" s="342">
        <v>12790</v>
      </c>
      <c r="I51" s="277">
        <f>G51-H51</f>
        <v>21</v>
      </c>
      <c r="J51" s="277">
        <f>$F51*I51</f>
        <v>4200</v>
      </c>
      <c r="K51" s="277">
        <f>J51/1000000</f>
        <v>0.0042</v>
      </c>
      <c r="L51" s="341">
        <v>21689</v>
      </c>
      <c r="M51" s="342">
        <v>21643</v>
      </c>
      <c r="N51" s="277">
        <f>L51-M51</f>
        <v>46</v>
      </c>
      <c r="O51" s="277">
        <f>$F51*N51</f>
        <v>9200</v>
      </c>
      <c r="P51" s="277">
        <f>O51/1000000</f>
        <v>0.0092</v>
      </c>
      <c r="Q51" s="769" t="s">
        <v>470</v>
      </c>
    </row>
    <row r="52" spans="1:17" s="465" customFormat="1" ht="15.75" customHeight="1">
      <c r="A52" s="361">
        <v>35</v>
      </c>
      <c r="B52" s="362" t="s">
        <v>20</v>
      </c>
      <c r="C52" s="365">
        <v>4865144</v>
      </c>
      <c r="D52" s="40" t="s">
        <v>12</v>
      </c>
      <c r="E52" s="41" t="s">
        <v>347</v>
      </c>
      <c r="F52" s="371">
        <v>1000</v>
      </c>
      <c r="G52" s="341">
        <v>86544</v>
      </c>
      <c r="H52" s="342">
        <v>86373</v>
      </c>
      <c r="I52" s="277">
        <f>G52-H52</f>
        <v>171</v>
      </c>
      <c r="J52" s="277">
        <f>$F52*I52</f>
        <v>171000</v>
      </c>
      <c r="K52" s="277">
        <f>J52/1000000</f>
        <v>0.171</v>
      </c>
      <c r="L52" s="341">
        <v>123437</v>
      </c>
      <c r="M52" s="342">
        <v>123404</v>
      </c>
      <c r="N52" s="277">
        <f>L52-M52</f>
        <v>33</v>
      </c>
      <c r="O52" s="277">
        <f>$F52*N52</f>
        <v>33000</v>
      </c>
      <c r="P52" s="277">
        <f>O52/1000000</f>
        <v>0.033</v>
      </c>
      <c r="Q52" s="469"/>
    </row>
    <row r="53" spans="1:17" ht="15.75" customHeight="1">
      <c r="A53" s="361"/>
      <c r="B53" s="364" t="s">
        <v>119</v>
      </c>
      <c r="C53" s="365"/>
      <c r="D53" s="40"/>
      <c r="E53" s="40"/>
      <c r="F53" s="371"/>
      <c r="G53" s="339"/>
      <c r="H53" s="340"/>
      <c r="I53" s="389"/>
      <c r="J53" s="389"/>
      <c r="K53" s="389"/>
      <c r="L53" s="390"/>
      <c r="M53" s="389"/>
      <c r="N53" s="389"/>
      <c r="O53" s="389"/>
      <c r="P53" s="389"/>
      <c r="Q53" s="154"/>
    </row>
    <row r="54" spans="1:17" s="465" customFormat="1" ht="15.75" customHeight="1">
      <c r="A54" s="361">
        <v>36</v>
      </c>
      <c r="B54" s="362" t="s">
        <v>120</v>
      </c>
      <c r="C54" s="365">
        <v>5295199</v>
      </c>
      <c r="D54" s="40" t="s">
        <v>12</v>
      </c>
      <c r="E54" s="41" t="s">
        <v>347</v>
      </c>
      <c r="F54" s="371">
        <v>100</v>
      </c>
      <c r="G54" s="341">
        <v>998204</v>
      </c>
      <c r="H54" s="342">
        <v>998694</v>
      </c>
      <c r="I54" s="277">
        <f>G54-H54</f>
        <v>-490</v>
      </c>
      <c r="J54" s="277">
        <f>$F54*I54</f>
        <v>-49000</v>
      </c>
      <c r="K54" s="277">
        <f>J54/1000000</f>
        <v>-0.049</v>
      </c>
      <c r="L54" s="341">
        <v>1142</v>
      </c>
      <c r="M54" s="342">
        <v>1144</v>
      </c>
      <c r="N54" s="277">
        <f>L54-M54</f>
        <v>-2</v>
      </c>
      <c r="O54" s="277">
        <f>$F54*N54</f>
        <v>-200</v>
      </c>
      <c r="P54" s="277">
        <f>O54/1000000</f>
        <v>-0.0002</v>
      </c>
      <c r="Q54" s="469"/>
    </row>
    <row r="55" spans="1:17" s="514" customFormat="1" ht="15.75" customHeight="1">
      <c r="A55" s="349">
        <v>37</v>
      </c>
      <c r="B55" s="327" t="s">
        <v>121</v>
      </c>
      <c r="C55" s="365">
        <v>4865135</v>
      </c>
      <c r="D55" s="44" t="s">
        <v>12</v>
      </c>
      <c r="E55" s="41" t="s">
        <v>347</v>
      </c>
      <c r="F55" s="365">
        <v>100</v>
      </c>
      <c r="G55" s="341">
        <v>151278</v>
      </c>
      <c r="H55" s="342">
        <v>151757</v>
      </c>
      <c r="I55" s="277">
        <f>G55-H55</f>
        <v>-479</v>
      </c>
      <c r="J55" s="277">
        <f>$F55*I55</f>
        <v>-47900</v>
      </c>
      <c r="K55" s="277">
        <f>J55/1000000</f>
        <v>-0.0479</v>
      </c>
      <c r="L55" s="341">
        <v>52249</v>
      </c>
      <c r="M55" s="342">
        <v>52252</v>
      </c>
      <c r="N55" s="277">
        <f>L55-M55</f>
        <v>-3</v>
      </c>
      <c r="O55" s="277">
        <f>$F55*N55</f>
        <v>-300</v>
      </c>
      <c r="P55" s="277">
        <f>O55/1000000</f>
        <v>-0.0003</v>
      </c>
      <c r="Q55" s="341"/>
    </row>
    <row r="56" spans="1:17" s="465" customFormat="1" ht="15.75" customHeight="1">
      <c r="A56" s="349"/>
      <c r="B56" s="363" t="s">
        <v>465</v>
      </c>
      <c r="C56" s="365"/>
      <c r="D56" s="44"/>
      <c r="E56" s="41"/>
      <c r="F56" s="365"/>
      <c r="G56" s="341"/>
      <c r="H56" s="342"/>
      <c r="I56" s="277"/>
      <c r="J56" s="277"/>
      <c r="K56" s="277"/>
      <c r="L56" s="341"/>
      <c r="M56" s="342"/>
      <c r="N56" s="277"/>
      <c r="O56" s="277"/>
      <c r="P56" s="277"/>
      <c r="Q56" s="341"/>
    </row>
    <row r="57" spans="1:17" s="465" customFormat="1" ht="15.75" customHeight="1">
      <c r="A57" s="349">
        <v>38</v>
      </c>
      <c r="B57" s="327" t="s">
        <v>36</v>
      </c>
      <c r="C57" s="365">
        <v>5295145</v>
      </c>
      <c r="D57" s="44" t="s">
        <v>12</v>
      </c>
      <c r="E57" s="41" t="s">
        <v>347</v>
      </c>
      <c r="F57" s="365">
        <v>-1000</v>
      </c>
      <c r="G57" s="341">
        <v>0</v>
      </c>
      <c r="H57" s="342">
        <v>0</v>
      </c>
      <c r="I57" s="277">
        <f>G57-H57</f>
        <v>0</v>
      </c>
      <c r="J57" s="277">
        <f>$F57*I57</f>
        <v>0</v>
      </c>
      <c r="K57" s="277">
        <f>J57/1000000</f>
        <v>0</v>
      </c>
      <c r="L57" s="341">
        <v>0</v>
      </c>
      <c r="M57" s="342">
        <v>0</v>
      </c>
      <c r="N57" s="277">
        <f>L57-M57</f>
        <v>0</v>
      </c>
      <c r="O57" s="277">
        <f>$F57*N57</f>
        <v>0</v>
      </c>
      <c r="P57" s="277">
        <f>O57/1000000</f>
        <v>0</v>
      </c>
      <c r="Q57" s="341"/>
    </row>
    <row r="58" spans="1:17" s="465" customFormat="1" ht="15.75" customHeight="1" thickBot="1">
      <c r="A58" s="763">
        <v>39</v>
      </c>
      <c r="B58" s="764" t="s">
        <v>176</v>
      </c>
      <c r="C58" s="366">
        <v>5295146</v>
      </c>
      <c r="D58" s="366" t="s">
        <v>12</v>
      </c>
      <c r="E58" s="366" t="s">
        <v>347</v>
      </c>
      <c r="F58" s="366">
        <v>-1000</v>
      </c>
      <c r="G58" s="467">
        <v>0</v>
      </c>
      <c r="H58" s="366">
        <v>0</v>
      </c>
      <c r="I58" s="366">
        <f>G58-H58</f>
        <v>0</v>
      </c>
      <c r="J58" s="366">
        <f>$F58*I58</f>
        <v>0</v>
      </c>
      <c r="K58" s="366">
        <f>J58/1000000</f>
        <v>0</v>
      </c>
      <c r="L58" s="467">
        <v>0</v>
      </c>
      <c r="M58" s="366">
        <v>0</v>
      </c>
      <c r="N58" s="366">
        <f>L58-M58</f>
        <v>0</v>
      </c>
      <c r="O58" s="366">
        <f>$F58*N58</f>
        <v>0</v>
      </c>
      <c r="P58" s="366">
        <f>O58/1000000</f>
        <v>0</v>
      </c>
      <c r="Q58" s="467"/>
    </row>
    <row r="59" spans="1:17" s="465" customFormat="1" ht="15.75" customHeight="1" thickTop="1">
      <c r="A59" s="349"/>
      <c r="B59" s="327"/>
      <c r="C59" s="365"/>
      <c r="D59" s="44"/>
      <c r="E59" s="41"/>
      <c r="F59" s="365"/>
      <c r="G59" s="342"/>
      <c r="H59" s="342"/>
      <c r="I59" s="277"/>
      <c r="J59" s="277"/>
      <c r="K59" s="277"/>
      <c r="L59" s="342"/>
      <c r="M59" s="342"/>
      <c r="N59" s="277"/>
      <c r="O59" s="277"/>
      <c r="P59" s="277"/>
      <c r="Q59" s="514"/>
    </row>
    <row r="60" spans="2:16" ht="16.5">
      <c r="B60" s="16" t="s">
        <v>140</v>
      </c>
      <c r="F60" s="201"/>
      <c r="I60" s="17"/>
      <c r="J60" s="17"/>
      <c r="K60" s="395">
        <f>SUM(K8:K55)-K32</f>
        <v>-8.614316400000002</v>
      </c>
      <c r="N60" s="17"/>
      <c r="O60" s="17"/>
      <c r="P60" s="395">
        <f>SUM(P8:P55)-P32</f>
        <v>-6.197694899999998</v>
      </c>
    </row>
    <row r="61" spans="2:16" ht="1.5" customHeight="1">
      <c r="B61" s="16"/>
      <c r="F61" s="201"/>
      <c r="I61" s="17"/>
      <c r="J61" s="17"/>
      <c r="K61" s="28"/>
      <c r="N61" s="17"/>
      <c r="O61" s="17"/>
      <c r="P61" s="28"/>
    </row>
    <row r="62" spans="2:16" ht="16.5">
      <c r="B62" s="16" t="s">
        <v>141</v>
      </c>
      <c r="F62" s="201"/>
      <c r="I62" s="17"/>
      <c r="J62" s="17"/>
      <c r="K62" s="395">
        <f>SUM(K60:K61)</f>
        <v>-8.614316400000002</v>
      </c>
      <c r="N62" s="17"/>
      <c r="O62" s="17"/>
      <c r="P62" s="395">
        <f>SUM(P60:P61)</f>
        <v>-6.197694899999998</v>
      </c>
    </row>
    <row r="63" ht="15">
      <c r="F63" s="201"/>
    </row>
    <row r="64" spans="6:17" ht="15">
      <c r="F64" s="201"/>
      <c r="Q64" s="256" t="str">
        <f>NDPL!$Q$1</f>
        <v>NOVEMBER-2016</v>
      </c>
    </row>
    <row r="65" ht="15">
      <c r="F65" s="201"/>
    </row>
    <row r="66" spans="6:17" ht="15">
      <c r="F66" s="201"/>
      <c r="Q66" s="256"/>
    </row>
    <row r="67" spans="1:16" ht="18.75" thickBot="1">
      <c r="A67" s="88" t="s">
        <v>247</v>
      </c>
      <c r="F67" s="201"/>
      <c r="G67" s="6"/>
      <c r="H67" s="6"/>
      <c r="I67" s="48" t="s">
        <v>7</v>
      </c>
      <c r="J67" s="18"/>
      <c r="K67" s="18"/>
      <c r="L67" s="18"/>
      <c r="M67" s="18"/>
      <c r="N67" s="48" t="s">
        <v>399</v>
      </c>
      <c r="O67" s="18"/>
      <c r="P67" s="18"/>
    </row>
    <row r="68" spans="1:17" ht="39.75" thickBot="1" thickTop="1">
      <c r="A68" s="35" t="s">
        <v>8</v>
      </c>
      <c r="B68" s="32" t="s">
        <v>9</v>
      </c>
      <c r="C68" s="33" t="s">
        <v>1</v>
      </c>
      <c r="D68" s="33" t="s">
        <v>2</v>
      </c>
      <c r="E68" s="33" t="s">
        <v>3</v>
      </c>
      <c r="F68" s="33" t="s">
        <v>10</v>
      </c>
      <c r="G68" s="35" t="str">
        <f>NDPL!G5</f>
        <v>FINAL READING 01/12/2016</v>
      </c>
      <c r="H68" s="33" t="str">
        <f>NDPL!H5</f>
        <v>INTIAL READING 01/11/2016</v>
      </c>
      <c r="I68" s="33" t="s">
        <v>4</v>
      </c>
      <c r="J68" s="33" t="s">
        <v>5</v>
      </c>
      <c r="K68" s="33" t="s">
        <v>6</v>
      </c>
      <c r="L68" s="35" t="str">
        <f>NDPL!G5</f>
        <v>FINAL READING 01/12/2016</v>
      </c>
      <c r="M68" s="33" t="str">
        <f>NDPL!H5</f>
        <v>INTIAL READING 01/11/2016</v>
      </c>
      <c r="N68" s="33" t="s">
        <v>4</v>
      </c>
      <c r="O68" s="33" t="s">
        <v>5</v>
      </c>
      <c r="P68" s="33" t="s">
        <v>6</v>
      </c>
      <c r="Q68" s="34" t="s">
        <v>310</v>
      </c>
    </row>
    <row r="69" spans="1:16" ht="17.25" thickBot="1" thickTop="1">
      <c r="A69" s="19"/>
      <c r="B69" s="89"/>
      <c r="C69" s="19"/>
      <c r="D69" s="19"/>
      <c r="E69" s="19"/>
      <c r="F69" s="328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1:17" ht="15.75" customHeight="1" thickTop="1">
      <c r="A70" s="359"/>
      <c r="B70" s="360" t="s">
        <v>126</v>
      </c>
      <c r="C70" s="36"/>
      <c r="D70" s="36"/>
      <c r="E70" s="36"/>
      <c r="F70" s="329"/>
      <c r="G70" s="29"/>
      <c r="H70" s="477"/>
      <c r="I70" s="477"/>
      <c r="J70" s="477"/>
      <c r="K70" s="477"/>
      <c r="L70" s="29"/>
      <c r="M70" s="477"/>
      <c r="N70" s="477"/>
      <c r="O70" s="477"/>
      <c r="P70" s="477"/>
      <c r="Q70" s="590"/>
    </row>
    <row r="71" spans="1:17" s="465" customFormat="1" ht="15.75" customHeight="1">
      <c r="A71" s="361">
        <v>1</v>
      </c>
      <c r="B71" s="362" t="s">
        <v>15</v>
      </c>
      <c r="C71" s="365">
        <v>4864968</v>
      </c>
      <c r="D71" s="40" t="s">
        <v>12</v>
      </c>
      <c r="E71" s="41" t="s">
        <v>347</v>
      </c>
      <c r="F71" s="371">
        <v>-1000</v>
      </c>
      <c r="G71" s="341">
        <v>980919</v>
      </c>
      <c r="H71" s="342">
        <v>980987</v>
      </c>
      <c r="I71" s="342">
        <f>G71-H71</f>
        <v>-68</v>
      </c>
      <c r="J71" s="342">
        <f>$F71*I71</f>
        <v>68000</v>
      </c>
      <c r="K71" s="342">
        <f>J71/1000000</f>
        <v>0.068</v>
      </c>
      <c r="L71" s="341">
        <v>883006</v>
      </c>
      <c r="M71" s="342">
        <v>883050</v>
      </c>
      <c r="N71" s="342">
        <f>L71-M71</f>
        <v>-44</v>
      </c>
      <c r="O71" s="342">
        <f>$F71*N71</f>
        <v>44000</v>
      </c>
      <c r="P71" s="342">
        <f>O71/1000000</f>
        <v>0.044</v>
      </c>
      <c r="Q71" s="469"/>
    </row>
    <row r="72" spans="1:17" s="465" customFormat="1" ht="15.75" customHeight="1">
      <c r="A72" s="361">
        <v>2</v>
      </c>
      <c r="B72" s="362" t="s">
        <v>16</v>
      </c>
      <c r="C72" s="365">
        <v>5295149</v>
      </c>
      <c r="D72" s="40" t="s">
        <v>12</v>
      </c>
      <c r="E72" s="41" t="s">
        <v>347</v>
      </c>
      <c r="F72" s="371">
        <v>-1000</v>
      </c>
      <c r="G72" s="341">
        <v>1029</v>
      </c>
      <c r="H72" s="342">
        <v>545</v>
      </c>
      <c r="I72" s="342">
        <f>G72-H72</f>
        <v>484</v>
      </c>
      <c r="J72" s="342">
        <f>$F72*I72</f>
        <v>-484000</v>
      </c>
      <c r="K72" s="342">
        <f>J72/1000000</f>
        <v>-0.484</v>
      </c>
      <c r="L72" s="341">
        <v>973969</v>
      </c>
      <c r="M72" s="342">
        <v>974007</v>
      </c>
      <c r="N72" s="342">
        <f>L72-M72</f>
        <v>-38</v>
      </c>
      <c r="O72" s="342">
        <f>$F72*N72</f>
        <v>38000</v>
      </c>
      <c r="P72" s="342">
        <f>O72/1000000</f>
        <v>0.038</v>
      </c>
      <c r="Q72" s="469"/>
    </row>
    <row r="73" spans="1:17" s="465" customFormat="1" ht="15">
      <c r="A73" s="361">
        <v>3</v>
      </c>
      <c r="B73" s="362" t="s">
        <v>17</v>
      </c>
      <c r="C73" s="365">
        <v>5295177</v>
      </c>
      <c r="D73" s="40" t="s">
        <v>12</v>
      </c>
      <c r="E73" s="41" t="s">
        <v>347</v>
      </c>
      <c r="F73" s="371">
        <v>-500</v>
      </c>
      <c r="G73" s="341">
        <v>999631</v>
      </c>
      <c r="H73" s="342">
        <v>1000442</v>
      </c>
      <c r="I73" s="342">
        <f>G73-H73</f>
        <v>-811</v>
      </c>
      <c r="J73" s="342">
        <f>$F73*I73</f>
        <v>405500</v>
      </c>
      <c r="K73" s="342">
        <f>J73/1000000</f>
        <v>0.4055</v>
      </c>
      <c r="L73" s="341">
        <v>999861</v>
      </c>
      <c r="M73" s="342">
        <v>999972</v>
      </c>
      <c r="N73" s="342">
        <f>L73-M73</f>
        <v>-111</v>
      </c>
      <c r="O73" s="342">
        <f>$F73*N73</f>
        <v>55500</v>
      </c>
      <c r="P73" s="342">
        <f>O73/1000000</f>
        <v>0.0555</v>
      </c>
      <c r="Q73" s="466"/>
    </row>
    <row r="74" spans="1:17" s="465" customFormat="1" ht="15">
      <c r="A74" s="361">
        <v>4</v>
      </c>
      <c r="B74" s="362" t="s">
        <v>166</v>
      </c>
      <c r="C74" s="365">
        <v>5100231</v>
      </c>
      <c r="D74" s="40" t="s">
        <v>12</v>
      </c>
      <c r="E74" s="41" t="s">
        <v>347</v>
      </c>
      <c r="F74" s="371">
        <v>-2000</v>
      </c>
      <c r="G74" s="341">
        <v>994214</v>
      </c>
      <c r="H74" s="342">
        <v>994907</v>
      </c>
      <c r="I74" s="342">
        <f>G74-H74</f>
        <v>-693</v>
      </c>
      <c r="J74" s="342">
        <f>$F74*I74</f>
        <v>1386000</v>
      </c>
      <c r="K74" s="342">
        <f>J74/1000000</f>
        <v>1.386</v>
      </c>
      <c r="L74" s="341">
        <v>975377</v>
      </c>
      <c r="M74" s="342">
        <v>975383</v>
      </c>
      <c r="N74" s="342">
        <f>L74-M74</f>
        <v>-6</v>
      </c>
      <c r="O74" s="342">
        <f>$F74*N74</f>
        <v>12000</v>
      </c>
      <c r="P74" s="342">
        <f>O74/1000000</f>
        <v>0.012</v>
      </c>
      <c r="Q74" s="512"/>
    </row>
    <row r="75" spans="1:17" ht="15.75" customHeight="1">
      <c r="A75" s="361"/>
      <c r="B75" s="363" t="s">
        <v>127</v>
      </c>
      <c r="C75" s="365"/>
      <c r="D75" s="44"/>
      <c r="E75" s="44"/>
      <c r="F75" s="371"/>
      <c r="G75" s="341"/>
      <c r="H75" s="342"/>
      <c r="I75" s="486"/>
      <c r="J75" s="486"/>
      <c r="K75" s="486"/>
      <c r="L75" s="341"/>
      <c r="M75" s="486"/>
      <c r="N75" s="486"/>
      <c r="O75" s="486"/>
      <c r="P75" s="486"/>
      <c r="Q75" s="469"/>
    </row>
    <row r="76" spans="1:17" s="465" customFormat="1" ht="15.75" customHeight="1">
      <c r="A76" s="361">
        <v>5</v>
      </c>
      <c r="B76" s="362" t="s">
        <v>128</v>
      </c>
      <c r="C76" s="365">
        <v>4864978</v>
      </c>
      <c r="D76" s="40" t="s">
        <v>12</v>
      </c>
      <c r="E76" s="41" t="s">
        <v>347</v>
      </c>
      <c r="F76" s="371">
        <v>-1000</v>
      </c>
      <c r="G76" s="341">
        <v>998652</v>
      </c>
      <c r="H76" s="342">
        <v>997958</v>
      </c>
      <c r="I76" s="486">
        <f aca="true" t="shared" si="15" ref="I76:I81">G76-H76</f>
        <v>694</v>
      </c>
      <c r="J76" s="486">
        <f aca="true" t="shared" si="16" ref="J76:J81">$F76*I76</f>
        <v>-694000</v>
      </c>
      <c r="K76" s="486">
        <f aca="true" t="shared" si="17" ref="K76:K81">J76/1000000</f>
        <v>-0.694</v>
      </c>
      <c r="L76" s="341">
        <v>596</v>
      </c>
      <c r="M76" s="342">
        <v>635</v>
      </c>
      <c r="N76" s="486">
        <f aca="true" t="shared" si="18" ref="N76:N81">L76-M76</f>
        <v>-39</v>
      </c>
      <c r="O76" s="486">
        <f aca="true" t="shared" si="19" ref="O76:O81">$F76*N76</f>
        <v>39000</v>
      </c>
      <c r="P76" s="486">
        <f aca="true" t="shared" si="20" ref="P76:P81">O76/1000000</f>
        <v>0.039</v>
      </c>
      <c r="Q76" s="469"/>
    </row>
    <row r="77" spans="1:17" s="465" customFormat="1" ht="15.75" customHeight="1">
      <c r="A77" s="361">
        <v>6</v>
      </c>
      <c r="B77" s="362" t="s">
        <v>129</v>
      </c>
      <c r="C77" s="365">
        <v>5128449</v>
      </c>
      <c r="D77" s="40" t="s">
        <v>12</v>
      </c>
      <c r="E77" s="41" t="s">
        <v>347</v>
      </c>
      <c r="F77" s="371">
        <v>-1000</v>
      </c>
      <c r="G77" s="341">
        <v>994952</v>
      </c>
      <c r="H77" s="342">
        <v>994261</v>
      </c>
      <c r="I77" s="486">
        <f t="shared" si="15"/>
        <v>691</v>
      </c>
      <c r="J77" s="486">
        <f t="shared" si="16"/>
        <v>-691000</v>
      </c>
      <c r="K77" s="486">
        <f t="shared" si="17"/>
        <v>-0.691</v>
      </c>
      <c r="L77" s="341">
        <v>999941</v>
      </c>
      <c r="M77" s="342">
        <v>999966</v>
      </c>
      <c r="N77" s="486">
        <f t="shared" si="18"/>
        <v>-25</v>
      </c>
      <c r="O77" s="486">
        <f t="shared" si="19"/>
        <v>25000</v>
      </c>
      <c r="P77" s="486">
        <f t="shared" si="20"/>
        <v>0.025</v>
      </c>
      <c r="Q77" s="469"/>
    </row>
    <row r="78" spans="1:17" s="465" customFormat="1" ht="15.75" customHeight="1">
      <c r="A78" s="361">
        <v>7</v>
      </c>
      <c r="B78" s="362" t="s">
        <v>130</v>
      </c>
      <c r="C78" s="365">
        <v>5295141</v>
      </c>
      <c r="D78" s="40" t="s">
        <v>12</v>
      </c>
      <c r="E78" s="41" t="s">
        <v>347</v>
      </c>
      <c r="F78" s="371">
        <v>-1000</v>
      </c>
      <c r="G78" s="341">
        <v>288</v>
      </c>
      <c r="H78" s="342">
        <v>53</v>
      </c>
      <c r="I78" s="486">
        <f t="shared" si="15"/>
        <v>235</v>
      </c>
      <c r="J78" s="486">
        <f t="shared" si="16"/>
        <v>-235000</v>
      </c>
      <c r="K78" s="486">
        <f t="shared" si="17"/>
        <v>-0.235</v>
      </c>
      <c r="L78" s="341">
        <v>999975</v>
      </c>
      <c r="M78" s="342">
        <v>1000001</v>
      </c>
      <c r="N78" s="486">
        <f t="shared" si="18"/>
        <v>-26</v>
      </c>
      <c r="O78" s="486">
        <f t="shared" si="19"/>
        <v>26000</v>
      </c>
      <c r="P78" s="486">
        <f t="shared" si="20"/>
        <v>0.026</v>
      </c>
      <c r="Q78" s="469"/>
    </row>
    <row r="79" spans="1:17" s="465" customFormat="1" ht="15.75" customHeight="1">
      <c r="A79" s="361">
        <v>8</v>
      </c>
      <c r="B79" s="362" t="s">
        <v>131</v>
      </c>
      <c r="C79" s="365">
        <v>4865167</v>
      </c>
      <c r="D79" s="40" t="s">
        <v>12</v>
      </c>
      <c r="E79" s="41" t="s">
        <v>347</v>
      </c>
      <c r="F79" s="371">
        <v>-1000</v>
      </c>
      <c r="G79" s="341">
        <v>1655</v>
      </c>
      <c r="H79" s="277">
        <v>1655</v>
      </c>
      <c r="I79" s="486">
        <f t="shared" si="15"/>
        <v>0</v>
      </c>
      <c r="J79" s="486">
        <f t="shared" si="16"/>
        <v>0</v>
      </c>
      <c r="K79" s="486">
        <f t="shared" si="17"/>
        <v>0</v>
      </c>
      <c r="L79" s="341">
        <v>980809</v>
      </c>
      <c r="M79" s="342">
        <v>980809</v>
      </c>
      <c r="N79" s="486">
        <f t="shared" si="18"/>
        <v>0</v>
      </c>
      <c r="O79" s="486">
        <f t="shared" si="19"/>
        <v>0</v>
      </c>
      <c r="P79" s="486">
        <f t="shared" si="20"/>
        <v>0</v>
      </c>
      <c r="Q79" s="469"/>
    </row>
    <row r="80" spans="1:17" s="529" customFormat="1" ht="15">
      <c r="A80" s="573">
        <v>9</v>
      </c>
      <c r="B80" s="574" t="s">
        <v>132</v>
      </c>
      <c r="C80" s="575">
        <v>5295134</v>
      </c>
      <c r="D80" s="64" t="s">
        <v>12</v>
      </c>
      <c r="E80" s="65" t="s">
        <v>347</v>
      </c>
      <c r="F80" s="371">
        <v>-1000</v>
      </c>
      <c r="G80" s="341">
        <v>993179</v>
      </c>
      <c r="H80" s="342">
        <v>993138</v>
      </c>
      <c r="I80" s="486">
        <f t="shared" si="15"/>
        <v>41</v>
      </c>
      <c r="J80" s="486">
        <f t="shared" si="16"/>
        <v>-41000</v>
      </c>
      <c r="K80" s="486">
        <f t="shared" si="17"/>
        <v>-0.041</v>
      </c>
      <c r="L80" s="341">
        <v>978956</v>
      </c>
      <c r="M80" s="342">
        <v>979023</v>
      </c>
      <c r="N80" s="486">
        <f t="shared" si="18"/>
        <v>-67</v>
      </c>
      <c r="O80" s="486">
        <f t="shared" si="19"/>
        <v>67000</v>
      </c>
      <c r="P80" s="486">
        <f t="shared" si="20"/>
        <v>0.067</v>
      </c>
      <c r="Q80" s="576"/>
    </row>
    <row r="81" spans="1:17" s="465" customFormat="1" ht="15.75" customHeight="1">
      <c r="A81" s="361">
        <v>10</v>
      </c>
      <c r="B81" s="362" t="s">
        <v>133</v>
      </c>
      <c r="C81" s="365">
        <v>5295135</v>
      </c>
      <c r="D81" s="40" t="s">
        <v>12</v>
      </c>
      <c r="E81" s="41" t="s">
        <v>347</v>
      </c>
      <c r="F81" s="371">
        <v>-1000</v>
      </c>
      <c r="G81" s="341">
        <v>989596</v>
      </c>
      <c r="H81" s="342">
        <v>989666</v>
      </c>
      <c r="I81" s="342">
        <f t="shared" si="15"/>
        <v>-70</v>
      </c>
      <c r="J81" s="342">
        <f t="shared" si="16"/>
        <v>70000</v>
      </c>
      <c r="K81" s="342">
        <f t="shared" si="17"/>
        <v>0.07</v>
      </c>
      <c r="L81" s="341">
        <v>996214</v>
      </c>
      <c r="M81" s="342">
        <v>996278</v>
      </c>
      <c r="N81" s="342">
        <f t="shared" si="18"/>
        <v>-64</v>
      </c>
      <c r="O81" s="342">
        <f t="shared" si="19"/>
        <v>64000</v>
      </c>
      <c r="P81" s="342">
        <f t="shared" si="20"/>
        <v>0.064</v>
      </c>
      <c r="Q81" s="512"/>
    </row>
    <row r="82" spans="1:17" s="465" customFormat="1" ht="15.75" customHeight="1">
      <c r="A82" s="361"/>
      <c r="B82" s="364" t="s">
        <v>134</v>
      </c>
      <c r="C82" s="365"/>
      <c r="D82" s="40"/>
      <c r="E82" s="40"/>
      <c r="F82" s="371"/>
      <c r="G82" s="341"/>
      <c r="H82" s="342"/>
      <c r="I82" s="486"/>
      <c r="J82" s="486"/>
      <c r="K82" s="486"/>
      <c r="L82" s="341"/>
      <c r="M82" s="486"/>
      <c r="N82" s="486"/>
      <c r="O82" s="486"/>
      <c r="P82" s="486"/>
      <c r="Q82" s="469"/>
    </row>
    <row r="83" spans="1:17" s="465" customFormat="1" ht="15.75" customHeight="1">
      <c r="A83" s="361">
        <v>11</v>
      </c>
      <c r="B83" s="362" t="s">
        <v>135</v>
      </c>
      <c r="C83" s="365">
        <v>5100229</v>
      </c>
      <c r="D83" s="40" t="s">
        <v>12</v>
      </c>
      <c r="E83" s="41" t="s">
        <v>347</v>
      </c>
      <c r="F83" s="371">
        <v>-1000</v>
      </c>
      <c r="G83" s="341">
        <v>980238</v>
      </c>
      <c r="H83" s="342">
        <v>980580</v>
      </c>
      <c r="I83" s="486">
        <f>G83-H83</f>
        <v>-342</v>
      </c>
      <c r="J83" s="486">
        <f>$F83*I83</f>
        <v>342000</v>
      </c>
      <c r="K83" s="486">
        <f>J83/1000000</f>
        <v>0.342</v>
      </c>
      <c r="L83" s="341">
        <v>967899</v>
      </c>
      <c r="M83" s="342">
        <v>968044</v>
      </c>
      <c r="N83" s="486">
        <f>L83-M83</f>
        <v>-145</v>
      </c>
      <c r="O83" s="486">
        <f>$F83*N83</f>
        <v>145000</v>
      </c>
      <c r="P83" s="486">
        <f>O83/1000000</f>
        <v>0.145</v>
      </c>
      <c r="Q83" s="469"/>
    </row>
    <row r="84" spans="1:17" s="465" customFormat="1" ht="15.75" customHeight="1">
      <c r="A84" s="361">
        <v>12</v>
      </c>
      <c r="B84" s="362" t="s">
        <v>136</v>
      </c>
      <c r="C84" s="365">
        <v>4864917</v>
      </c>
      <c r="D84" s="40" t="s">
        <v>12</v>
      </c>
      <c r="E84" s="41" t="s">
        <v>347</v>
      </c>
      <c r="F84" s="371">
        <v>-1000</v>
      </c>
      <c r="G84" s="341">
        <v>959359</v>
      </c>
      <c r="H84" s="342">
        <v>959359</v>
      </c>
      <c r="I84" s="486">
        <f>G84-H84</f>
        <v>0</v>
      </c>
      <c r="J84" s="486">
        <f>$F84*I84</f>
        <v>0</v>
      </c>
      <c r="K84" s="486">
        <f>J84/1000000</f>
        <v>0</v>
      </c>
      <c r="L84" s="341">
        <v>833426</v>
      </c>
      <c r="M84" s="342">
        <v>833426</v>
      </c>
      <c r="N84" s="486">
        <f>L84-M84</f>
        <v>0</v>
      </c>
      <c r="O84" s="486">
        <f>$F84*N84</f>
        <v>0</v>
      </c>
      <c r="P84" s="486">
        <f>O84/1000000</f>
        <v>0</v>
      </c>
      <c r="Q84" s="469"/>
    </row>
    <row r="85" spans="1:17" s="465" customFormat="1" ht="15.75" customHeight="1">
      <c r="A85" s="361"/>
      <c r="B85" s="363" t="s">
        <v>137</v>
      </c>
      <c r="C85" s="365"/>
      <c r="D85" s="44"/>
      <c r="E85" s="44"/>
      <c r="F85" s="371"/>
      <c r="G85" s="341"/>
      <c r="H85" s="342"/>
      <c r="I85" s="486"/>
      <c r="J85" s="486"/>
      <c r="K85" s="486"/>
      <c r="L85" s="341"/>
      <c r="M85" s="486"/>
      <c r="N85" s="486"/>
      <c r="O85" s="486"/>
      <c r="P85" s="486"/>
      <c r="Q85" s="469"/>
    </row>
    <row r="86" spans="1:17" s="465" customFormat="1" ht="19.5" customHeight="1">
      <c r="A86" s="361">
        <v>13</v>
      </c>
      <c r="B86" s="362" t="s">
        <v>138</v>
      </c>
      <c r="C86" s="365">
        <v>4865053</v>
      </c>
      <c r="D86" s="40" t="s">
        <v>12</v>
      </c>
      <c r="E86" s="41" t="s">
        <v>347</v>
      </c>
      <c r="F86" s="371">
        <v>-1000</v>
      </c>
      <c r="G86" s="341">
        <v>16700</v>
      </c>
      <c r="H86" s="342">
        <v>16082</v>
      </c>
      <c r="I86" s="486">
        <f>G86-H86</f>
        <v>618</v>
      </c>
      <c r="J86" s="486">
        <f>$F86*I86</f>
        <v>-618000</v>
      </c>
      <c r="K86" s="486">
        <f>J86/1000000</f>
        <v>-0.618</v>
      </c>
      <c r="L86" s="341">
        <v>33802</v>
      </c>
      <c r="M86" s="342">
        <v>33798</v>
      </c>
      <c r="N86" s="486">
        <f>L86-M86</f>
        <v>4</v>
      </c>
      <c r="O86" s="486">
        <f>$F86*N86</f>
        <v>-4000</v>
      </c>
      <c r="P86" s="486">
        <f>O86/1000000</f>
        <v>-0.004</v>
      </c>
      <c r="Q86" s="480"/>
    </row>
    <row r="87" spans="1:17" s="465" customFormat="1" ht="19.5" customHeight="1">
      <c r="A87" s="361">
        <v>14</v>
      </c>
      <c r="B87" s="362" t="s">
        <v>139</v>
      </c>
      <c r="C87" s="365">
        <v>5128445</v>
      </c>
      <c r="D87" s="40" t="s">
        <v>12</v>
      </c>
      <c r="E87" s="41" t="s">
        <v>347</v>
      </c>
      <c r="F87" s="371">
        <v>-1000</v>
      </c>
      <c r="G87" s="341">
        <v>2210</v>
      </c>
      <c r="H87" s="342">
        <v>1655</v>
      </c>
      <c r="I87" s="342">
        <f>G87-H87</f>
        <v>555</v>
      </c>
      <c r="J87" s="342">
        <f>$F87*I87</f>
        <v>-555000</v>
      </c>
      <c r="K87" s="342">
        <f>J87/1000000</f>
        <v>-0.555</v>
      </c>
      <c r="L87" s="341">
        <v>999813</v>
      </c>
      <c r="M87" s="342">
        <v>999797</v>
      </c>
      <c r="N87" s="342">
        <f>L87-M87</f>
        <v>16</v>
      </c>
      <c r="O87" s="342">
        <f>$F87*N87</f>
        <v>-16000</v>
      </c>
      <c r="P87" s="342">
        <f>O87/1000000</f>
        <v>-0.016</v>
      </c>
      <c r="Q87" s="480"/>
    </row>
    <row r="88" spans="1:17" s="465" customFormat="1" ht="19.5" customHeight="1">
      <c r="A88" s="361">
        <v>15</v>
      </c>
      <c r="B88" s="362" t="s">
        <v>413</v>
      </c>
      <c r="C88" s="365">
        <v>5295165</v>
      </c>
      <c r="D88" s="40" t="s">
        <v>12</v>
      </c>
      <c r="E88" s="41" t="s">
        <v>347</v>
      </c>
      <c r="F88" s="371">
        <v>-1000</v>
      </c>
      <c r="G88" s="341">
        <v>971743</v>
      </c>
      <c r="H88" s="342">
        <v>971684</v>
      </c>
      <c r="I88" s="342">
        <f>G88-H88</f>
        <v>59</v>
      </c>
      <c r="J88" s="342">
        <f>$F88*I88</f>
        <v>-59000</v>
      </c>
      <c r="K88" s="342">
        <f>J88/1000000</f>
        <v>-0.059</v>
      </c>
      <c r="L88" s="341">
        <v>920007</v>
      </c>
      <c r="M88" s="342">
        <v>920009</v>
      </c>
      <c r="N88" s="342">
        <f>L88-M88</f>
        <v>-2</v>
      </c>
      <c r="O88" s="342">
        <f>$F88*N88</f>
        <v>2000</v>
      </c>
      <c r="P88" s="342">
        <f>O88/1000000</f>
        <v>0.002</v>
      </c>
      <c r="Q88" s="480"/>
    </row>
    <row r="89" spans="1:17" ht="14.25" customHeight="1">
      <c r="A89" s="361"/>
      <c r="B89" s="364" t="s">
        <v>144</v>
      </c>
      <c r="C89" s="365"/>
      <c r="D89" s="40"/>
      <c r="E89" s="40"/>
      <c r="F89" s="371"/>
      <c r="G89" s="392"/>
      <c r="H89" s="342"/>
      <c r="I89" s="342"/>
      <c r="J89" s="342"/>
      <c r="K89" s="342"/>
      <c r="L89" s="392"/>
      <c r="M89" s="342"/>
      <c r="N89" s="342"/>
      <c r="O89" s="342"/>
      <c r="P89" s="342"/>
      <c r="Q89" s="469"/>
    </row>
    <row r="90" spans="1:17" s="465" customFormat="1" ht="15.75" thickBot="1">
      <c r="A90" s="523">
        <v>16</v>
      </c>
      <c r="B90" s="524" t="s">
        <v>145</v>
      </c>
      <c r="C90" s="366">
        <v>4865087</v>
      </c>
      <c r="D90" s="90" t="s">
        <v>12</v>
      </c>
      <c r="E90" s="521" t="s">
        <v>347</v>
      </c>
      <c r="F90" s="366">
        <v>100</v>
      </c>
      <c r="G90" s="467">
        <v>0</v>
      </c>
      <c r="H90" s="468">
        <v>0</v>
      </c>
      <c r="I90" s="468">
        <f>G90-H90</f>
        <v>0</v>
      </c>
      <c r="J90" s="468">
        <f>$F90*I90</f>
        <v>0</v>
      </c>
      <c r="K90" s="468">
        <f>J90/1000000</f>
        <v>0</v>
      </c>
      <c r="L90" s="467">
        <v>0</v>
      </c>
      <c r="M90" s="468">
        <v>0</v>
      </c>
      <c r="N90" s="468">
        <f>L90-M90</f>
        <v>0</v>
      </c>
      <c r="O90" s="468">
        <f>$F90*N90</f>
        <v>0</v>
      </c>
      <c r="P90" s="468">
        <f>O90/1000000</f>
        <v>0</v>
      </c>
      <c r="Q90" s="525"/>
    </row>
    <row r="91" spans="1:17" ht="18.75" thickTop="1">
      <c r="A91" s="465"/>
      <c r="B91" s="303" t="s">
        <v>249</v>
      </c>
      <c r="C91" s="465"/>
      <c r="D91" s="465"/>
      <c r="E91" s="465"/>
      <c r="F91" s="636"/>
      <c r="G91" s="465"/>
      <c r="H91" s="465"/>
      <c r="I91" s="591"/>
      <c r="J91" s="591"/>
      <c r="K91" s="157">
        <f>SUM(K71:K89)</f>
        <v>-1.1055</v>
      </c>
      <c r="L91" s="514"/>
      <c r="M91" s="465"/>
      <c r="N91" s="591"/>
      <c r="O91" s="591"/>
      <c r="P91" s="157">
        <f>SUM(P71:P89)</f>
        <v>0.49749999999999994</v>
      </c>
      <c r="Q91" s="465"/>
    </row>
    <row r="92" spans="2:16" ht="18">
      <c r="B92" s="303"/>
      <c r="F92" s="201"/>
      <c r="I92" s="17"/>
      <c r="J92" s="17"/>
      <c r="K92" s="20"/>
      <c r="L92" s="18"/>
      <c r="N92" s="17"/>
      <c r="O92" s="17"/>
      <c r="P92" s="305"/>
    </row>
    <row r="93" spans="2:16" ht="18">
      <c r="B93" s="303" t="s">
        <v>147</v>
      </c>
      <c r="F93" s="201"/>
      <c r="I93" s="17"/>
      <c r="J93" s="17"/>
      <c r="K93" s="358">
        <f>SUM(K91:K92)</f>
        <v>-1.1055</v>
      </c>
      <c r="L93" s="18"/>
      <c r="N93" s="17"/>
      <c r="O93" s="17"/>
      <c r="P93" s="358">
        <f>SUM(P91:P92)</f>
        <v>0.49749999999999994</v>
      </c>
    </row>
    <row r="94" spans="6:16" ht="15">
      <c r="F94" s="201"/>
      <c r="I94" s="17"/>
      <c r="J94" s="17"/>
      <c r="K94" s="20"/>
      <c r="L94" s="18"/>
      <c r="N94" s="17"/>
      <c r="O94" s="17"/>
      <c r="P94" s="20"/>
    </row>
    <row r="95" spans="6:16" ht="15">
      <c r="F95" s="201"/>
      <c r="I95" s="17"/>
      <c r="J95" s="17"/>
      <c r="K95" s="20"/>
      <c r="L95" s="18"/>
      <c r="N95" s="17"/>
      <c r="O95" s="17"/>
      <c r="P95" s="20"/>
    </row>
    <row r="96" spans="6:18" ht="15">
      <c r="F96" s="201"/>
      <c r="I96" s="17"/>
      <c r="J96" s="17"/>
      <c r="K96" s="20"/>
      <c r="L96" s="18"/>
      <c r="N96" s="17"/>
      <c r="O96" s="17"/>
      <c r="P96" s="20"/>
      <c r="Q96" s="256" t="str">
        <f>NDPL!Q1</f>
        <v>NOVEMBER-2016</v>
      </c>
      <c r="R96" s="256"/>
    </row>
    <row r="97" spans="1:16" ht="18.75" thickBot="1">
      <c r="A97" s="316" t="s">
        <v>248</v>
      </c>
      <c r="F97" s="201"/>
      <c r="G97" s="6"/>
      <c r="H97" s="6"/>
      <c r="I97" s="48" t="s">
        <v>7</v>
      </c>
      <c r="J97" s="18"/>
      <c r="K97" s="18"/>
      <c r="L97" s="18"/>
      <c r="M97" s="18"/>
      <c r="N97" s="48" t="s">
        <v>399</v>
      </c>
      <c r="O97" s="18"/>
      <c r="P97" s="18"/>
    </row>
    <row r="98" spans="1:17" ht="48" customHeight="1" thickBot="1" thickTop="1">
      <c r="A98" s="35" t="s">
        <v>8</v>
      </c>
      <c r="B98" s="32" t="s">
        <v>9</v>
      </c>
      <c r="C98" s="33" t="s">
        <v>1</v>
      </c>
      <c r="D98" s="33" t="s">
        <v>2</v>
      </c>
      <c r="E98" s="33" t="s">
        <v>3</v>
      </c>
      <c r="F98" s="33" t="s">
        <v>10</v>
      </c>
      <c r="G98" s="35" t="str">
        <f>NDPL!G5</f>
        <v>FINAL READING 01/12/2016</v>
      </c>
      <c r="H98" s="33" t="str">
        <f>NDPL!H5</f>
        <v>INTIAL READING 01/11/2016</v>
      </c>
      <c r="I98" s="33" t="s">
        <v>4</v>
      </c>
      <c r="J98" s="33" t="s">
        <v>5</v>
      </c>
      <c r="K98" s="33" t="s">
        <v>6</v>
      </c>
      <c r="L98" s="35" t="str">
        <f>NDPL!G5</f>
        <v>FINAL READING 01/12/2016</v>
      </c>
      <c r="M98" s="33" t="str">
        <f>NDPL!H5</f>
        <v>INTIAL READING 01/11/2016</v>
      </c>
      <c r="N98" s="33" t="s">
        <v>4</v>
      </c>
      <c r="O98" s="33" t="s">
        <v>5</v>
      </c>
      <c r="P98" s="33" t="s">
        <v>6</v>
      </c>
      <c r="Q98" s="34" t="s">
        <v>310</v>
      </c>
    </row>
    <row r="99" spans="1:16" ht="17.25" thickBot="1" thickTop="1">
      <c r="A99" s="5"/>
      <c r="B99" s="43"/>
      <c r="C99" s="4"/>
      <c r="D99" s="4"/>
      <c r="E99" s="4"/>
      <c r="F99" s="330"/>
      <c r="G99" s="4"/>
      <c r="H99" s="4"/>
      <c r="I99" s="4"/>
      <c r="J99" s="4"/>
      <c r="K99" s="4"/>
      <c r="L99" s="19"/>
      <c r="M99" s="4"/>
      <c r="N99" s="4"/>
      <c r="O99" s="4"/>
      <c r="P99" s="4"/>
    </row>
    <row r="100" spans="1:17" ht="15.75" customHeight="1" thickTop="1">
      <c r="A100" s="359"/>
      <c r="B100" s="368" t="s">
        <v>32</v>
      </c>
      <c r="C100" s="369"/>
      <c r="D100" s="83"/>
      <c r="E100" s="91"/>
      <c r="F100" s="331"/>
      <c r="G100" s="31"/>
      <c r="H100" s="24"/>
      <c r="I100" s="25"/>
      <c r="J100" s="25"/>
      <c r="K100" s="25"/>
      <c r="L100" s="23"/>
      <c r="M100" s="24"/>
      <c r="N100" s="25"/>
      <c r="O100" s="25"/>
      <c r="P100" s="25"/>
      <c r="Q100" s="153"/>
    </row>
    <row r="101" spans="1:17" s="465" customFormat="1" ht="15.75" customHeight="1">
      <c r="A101" s="361">
        <v>1</v>
      </c>
      <c r="B101" s="362" t="s">
        <v>33</v>
      </c>
      <c r="C101" s="365">
        <v>4902506</v>
      </c>
      <c r="D101" s="473" t="s">
        <v>12</v>
      </c>
      <c r="E101" s="474" t="s">
        <v>347</v>
      </c>
      <c r="F101" s="371">
        <v>-400</v>
      </c>
      <c r="G101" s="276">
        <v>1034</v>
      </c>
      <c r="H101" s="277">
        <v>1015</v>
      </c>
      <c r="I101" s="277">
        <f>G101-H101</f>
        <v>19</v>
      </c>
      <c r="J101" s="277">
        <f>$F101*I101</f>
        <v>-7600</v>
      </c>
      <c r="K101" s="277">
        <f>J101/1000000</f>
        <v>-0.0076</v>
      </c>
      <c r="L101" s="276">
        <v>999053</v>
      </c>
      <c r="M101" s="277">
        <v>999053</v>
      </c>
      <c r="N101" s="277">
        <f>L101-M101</f>
        <v>0</v>
      </c>
      <c r="O101" s="277">
        <f>$F101*N101</f>
        <v>0</v>
      </c>
      <c r="P101" s="277">
        <f>O101/1000000</f>
        <v>0</v>
      </c>
      <c r="Q101" s="505"/>
    </row>
    <row r="102" spans="1:17" ht="15.75" customHeight="1">
      <c r="A102" s="361">
        <v>2</v>
      </c>
      <c r="B102" s="362" t="s">
        <v>34</v>
      </c>
      <c r="C102" s="365">
        <v>5128405</v>
      </c>
      <c r="D102" s="40" t="s">
        <v>12</v>
      </c>
      <c r="E102" s="41" t="s">
        <v>347</v>
      </c>
      <c r="F102" s="371">
        <v>-500</v>
      </c>
      <c r="G102" s="339">
        <v>5751</v>
      </c>
      <c r="H102" s="340">
        <v>5676</v>
      </c>
      <c r="I102" s="277">
        <f aca="true" t="shared" si="21" ref="I102:I108">G102-H102</f>
        <v>75</v>
      </c>
      <c r="J102" s="277">
        <f aca="true" t="shared" si="22" ref="J102:J111">$F102*I102</f>
        <v>-37500</v>
      </c>
      <c r="K102" s="277">
        <f aca="true" t="shared" si="23" ref="K102:K111">J102/1000000</f>
        <v>-0.0375</v>
      </c>
      <c r="L102" s="339">
        <v>2406</v>
      </c>
      <c r="M102" s="340">
        <v>2375</v>
      </c>
      <c r="N102" s="340">
        <f aca="true" t="shared" si="24" ref="N102:N107">L102-M102</f>
        <v>31</v>
      </c>
      <c r="O102" s="340">
        <f aca="true" t="shared" si="25" ref="O102:O111">$F102*N102</f>
        <v>-15500</v>
      </c>
      <c r="P102" s="340">
        <f aca="true" t="shared" si="26" ref="P102:P111">O102/1000000</f>
        <v>-0.0155</v>
      </c>
      <c r="Q102" s="154"/>
    </row>
    <row r="103" spans="1:17" ht="15.75" customHeight="1">
      <c r="A103" s="361"/>
      <c r="B103" s="364" t="s">
        <v>378</v>
      </c>
      <c r="C103" s="365"/>
      <c r="D103" s="40"/>
      <c r="E103" s="41"/>
      <c r="F103" s="371"/>
      <c r="G103" s="393"/>
      <c r="H103" s="389"/>
      <c r="I103" s="389"/>
      <c r="J103" s="389"/>
      <c r="K103" s="389"/>
      <c r="L103" s="339"/>
      <c r="M103" s="340"/>
      <c r="N103" s="340"/>
      <c r="O103" s="340"/>
      <c r="P103" s="340"/>
      <c r="Q103" s="154"/>
    </row>
    <row r="104" spans="1:17" s="465" customFormat="1" ht="15">
      <c r="A104" s="361">
        <v>3</v>
      </c>
      <c r="B104" s="327" t="s">
        <v>111</v>
      </c>
      <c r="C104" s="365">
        <v>4865136</v>
      </c>
      <c r="D104" s="44" t="s">
        <v>12</v>
      </c>
      <c r="E104" s="41" t="s">
        <v>347</v>
      </c>
      <c r="F104" s="371">
        <v>-200</v>
      </c>
      <c r="G104" s="341">
        <v>54780</v>
      </c>
      <c r="H104" s="342">
        <v>54595</v>
      </c>
      <c r="I104" s="277">
        <f>G104-H104</f>
        <v>185</v>
      </c>
      <c r="J104" s="277">
        <f t="shared" si="22"/>
        <v>-37000</v>
      </c>
      <c r="K104" s="277">
        <f t="shared" si="23"/>
        <v>-0.037</v>
      </c>
      <c r="L104" s="341">
        <v>85529</v>
      </c>
      <c r="M104" s="342">
        <v>85497</v>
      </c>
      <c r="N104" s="342">
        <f>L104-M104</f>
        <v>32</v>
      </c>
      <c r="O104" s="342">
        <f t="shared" si="25"/>
        <v>-6400</v>
      </c>
      <c r="P104" s="342">
        <f t="shared" si="26"/>
        <v>-0.0064</v>
      </c>
      <c r="Q104" s="506"/>
    </row>
    <row r="105" spans="1:17" s="465" customFormat="1" ht="15.75" customHeight="1">
      <c r="A105" s="361">
        <v>4</v>
      </c>
      <c r="B105" s="362" t="s">
        <v>112</v>
      </c>
      <c r="C105" s="365">
        <v>4865137</v>
      </c>
      <c r="D105" s="40" t="s">
        <v>12</v>
      </c>
      <c r="E105" s="41" t="s">
        <v>347</v>
      </c>
      <c r="F105" s="371">
        <v>-100</v>
      </c>
      <c r="G105" s="341">
        <v>71061</v>
      </c>
      <c r="H105" s="342">
        <v>71423</v>
      </c>
      <c r="I105" s="277">
        <f t="shared" si="21"/>
        <v>-362</v>
      </c>
      <c r="J105" s="277">
        <f t="shared" si="22"/>
        <v>36200</v>
      </c>
      <c r="K105" s="277">
        <f t="shared" si="23"/>
        <v>0.0362</v>
      </c>
      <c r="L105" s="341">
        <v>139261</v>
      </c>
      <c r="M105" s="342">
        <v>139286</v>
      </c>
      <c r="N105" s="342">
        <f t="shared" si="24"/>
        <v>-25</v>
      </c>
      <c r="O105" s="342">
        <f t="shared" si="25"/>
        <v>2500</v>
      </c>
      <c r="P105" s="342">
        <f t="shared" si="26"/>
        <v>0.0025</v>
      </c>
      <c r="Q105" s="469"/>
    </row>
    <row r="106" spans="1:17" s="465" customFormat="1" ht="15">
      <c r="A106" s="361">
        <v>5</v>
      </c>
      <c r="B106" s="362" t="s">
        <v>113</v>
      </c>
      <c r="C106" s="365">
        <v>4865138</v>
      </c>
      <c r="D106" s="40" t="s">
        <v>12</v>
      </c>
      <c r="E106" s="41" t="s">
        <v>347</v>
      </c>
      <c r="F106" s="371">
        <v>-200</v>
      </c>
      <c r="G106" s="341">
        <v>974235</v>
      </c>
      <c r="H106" s="342">
        <v>974915</v>
      </c>
      <c r="I106" s="277">
        <f>G106-H106</f>
        <v>-680</v>
      </c>
      <c r="J106" s="277">
        <f t="shared" si="22"/>
        <v>136000</v>
      </c>
      <c r="K106" s="277">
        <f t="shared" si="23"/>
        <v>0.136</v>
      </c>
      <c r="L106" s="341">
        <v>996564</v>
      </c>
      <c r="M106" s="342">
        <v>996528</v>
      </c>
      <c r="N106" s="342">
        <f>L106-M106</f>
        <v>36</v>
      </c>
      <c r="O106" s="342">
        <f t="shared" si="25"/>
        <v>-7200</v>
      </c>
      <c r="P106" s="342">
        <f t="shared" si="26"/>
        <v>-0.0072</v>
      </c>
      <c r="Q106" s="507"/>
    </row>
    <row r="107" spans="1:17" s="465" customFormat="1" ht="15">
      <c r="A107" s="361">
        <v>6</v>
      </c>
      <c r="B107" s="362" t="s">
        <v>114</v>
      </c>
      <c r="C107" s="365">
        <v>5295200</v>
      </c>
      <c r="D107" s="40" t="s">
        <v>12</v>
      </c>
      <c r="E107" s="41" t="s">
        <v>347</v>
      </c>
      <c r="F107" s="371">
        <v>-200</v>
      </c>
      <c r="G107" s="341">
        <v>31937</v>
      </c>
      <c r="H107" s="342">
        <v>31562</v>
      </c>
      <c r="I107" s="277">
        <f t="shared" si="21"/>
        <v>375</v>
      </c>
      <c r="J107" s="277">
        <f t="shared" si="22"/>
        <v>-75000</v>
      </c>
      <c r="K107" s="277">
        <f t="shared" si="23"/>
        <v>-0.075</v>
      </c>
      <c r="L107" s="341">
        <v>1034</v>
      </c>
      <c r="M107" s="342">
        <v>885</v>
      </c>
      <c r="N107" s="342">
        <f t="shared" si="24"/>
        <v>149</v>
      </c>
      <c r="O107" s="342">
        <f t="shared" si="25"/>
        <v>-29800</v>
      </c>
      <c r="P107" s="342">
        <f t="shared" si="26"/>
        <v>-0.0298</v>
      </c>
      <c r="Q107" s="754"/>
    </row>
    <row r="108" spans="1:17" s="465" customFormat="1" ht="15">
      <c r="A108" s="361"/>
      <c r="B108" s="362"/>
      <c r="C108" s="365">
        <v>5295200</v>
      </c>
      <c r="D108" s="40" t="s">
        <v>12</v>
      </c>
      <c r="E108" s="41" t="s">
        <v>347</v>
      </c>
      <c r="F108" s="371">
        <v>-200</v>
      </c>
      <c r="G108" s="341">
        <v>7224</v>
      </c>
      <c r="H108" s="342">
        <v>5550</v>
      </c>
      <c r="I108" s="277">
        <f t="shared" si="21"/>
        <v>1674</v>
      </c>
      <c r="J108" s="277">
        <f t="shared" si="22"/>
        <v>-334800</v>
      </c>
      <c r="K108" s="277">
        <f t="shared" si="23"/>
        <v>-0.3348</v>
      </c>
      <c r="L108" s="341"/>
      <c r="M108" s="342"/>
      <c r="N108" s="342"/>
      <c r="O108" s="342"/>
      <c r="P108" s="342"/>
      <c r="Q108" s="754"/>
    </row>
    <row r="109" spans="1:17" s="465" customFormat="1" ht="15">
      <c r="A109" s="361">
        <v>7</v>
      </c>
      <c r="B109" s="362" t="s">
        <v>115</v>
      </c>
      <c r="C109" s="365">
        <v>4865050</v>
      </c>
      <c r="D109" s="40" t="s">
        <v>12</v>
      </c>
      <c r="E109" s="41" t="s">
        <v>347</v>
      </c>
      <c r="F109" s="371">
        <v>-800</v>
      </c>
      <c r="G109" s="341">
        <v>16339</v>
      </c>
      <c r="H109" s="342">
        <v>15920</v>
      </c>
      <c r="I109" s="277">
        <f aca="true" t="shared" si="27" ref="I109:I114">G109-H109</f>
        <v>419</v>
      </c>
      <c r="J109" s="277">
        <f t="shared" si="22"/>
        <v>-335200</v>
      </c>
      <c r="K109" s="277">
        <f t="shared" si="23"/>
        <v>-0.3352</v>
      </c>
      <c r="L109" s="341">
        <v>10528</v>
      </c>
      <c r="M109" s="342">
        <v>10514</v>
      </c>
      <c r="N109" s="342">
        <f aca="true" t="shared" si="28" ref="N109:N114">L109-M109</f>
        <v>14</v>
      </c>
      <c r="O109" s="342">
        <f t="shared" si="25"/>
        <v>-11200</v>
      </c>
      <c r="P109" s="342">
        <f t="shared" si="26"/>
        <v>-0.0112</v>
      </c>
      <c r="Q109" s="480"/>
    </row>
    <row r="110" spans="1:17" s="465" customFormat="1" ht="15.75" customHeight="1">
      <c r="A110" s="361">
        <v>8</v>
      </c>
      <c r="B110" s="362" t="s">
        <v>374</v>
      </c>
      <c r="C110" s="365">
        <v>4864949</v>
      </c>
      <c r="D110" s="40" t="s">
        <v>12</v>
      </c>
      <c r="E110" s="41" t="s">
        <v>347</v>
      </c>
      <c r="F110" s="371">
        <v>-2000</v>
      </c>
      <c r="G110" s="341">
        <v>14921</v>
      </c>
      <c r="H110" s="342">
        <v>14623</v>
      </c>
      <c r="I110" s="277">
        <f t="shared" si="27"/>
        <v>298</v>
      </c>
      <c r="J110" s="277">
        <f t="shared" si="22"/>
        <v>-596000</v>
      </c>
      <c r="K110" s="277">
        <f t="shared" si="23"/>
        <v>-0.596</v>
      </c>
      <c r="L110" s="341">
        <v>3807</v>
      </c>
      <c r="M110" s="342">
        <v>3801</v>
      </c>
      <c r="N110" s="342">
        <f t="shared" si="28"/>
        <v>6</v>
      </c>
      <c r="O110" s="342">
        <f t="shared" si="25"/>
        <v>-12000</v>
      </c>
      <c r="P110" s="342">
        <f t="shared" si="26"/>
        <v>-0.012</v>
      </c>
      <c r="Q110" s="506"/>
    </row>
    <row r="111" spans="1:17" s="465" customFormat="1" ht="15.75" customHeight="1">
      <c r="A111" s="361">
        <v>9</v>
      </c>
      <c r="B111" s="362" t="s">
        <v>396</v>
      </c>
      <c r="C111" s="365">
        <v>5128434</v>
      </c>
      <c r="D111" s="40" t="s">
        <v>12</v>
      </c>
      <c r="E111" s="41" t="s">
        <v>347</v>
      </c>
      <c r="F111" s="371">
        <v>-800</v>
      </c>
      <c r="G111" s="341">
        <v>975616</v>
      </c>
      <c r="H111" s="342">
        <v>976166</v>
      </c>
      <c r="I111" s="277">
        <f t="shared" si="27"/>
        <v>-550</v>
      </c>
      <c r="J111" s="277">
        <f t="shared" si="22"/>
        <v>440000</v>
      </c>
      <c r="K111" s="277">
        <f t="shared" si="23"/>
        <v>0.44</v>
      </c>
      <c r="L111" s="341">
        <v>988198</v>
      </c>
      <c r="M111" s="342">
        <v>988211</v>
      </c>
      <c r="N111" s="342">
        <f t="shared" si="28"/>
        <v>-13</v>
      </c>
      <c r="O111" s="342">
        <f t="shared" si="25"/>
        <v>10400</v>
      </c>
      <c r="P111" s="342">
        <f t="shared" si="26"/>
        <v>0.0104</v>
      </c>
      <c r="Q111" s="469"/>
    </row>
    <row r="112" spans="1:17" s="465" customFormat="1" ht="15.75" customHeight="1">
      <c r="A112" s="361">
        <v>10</v>
      </c>
      <c r="B112" s="362" t="s">
        <v>395</v>
      </c>
      <c r="C112" s="365">
        <v>4864998</v>
      </c>
      <c r="D112" s="40" t="s">
        <v>12</v>
      </c>
      <c r="E112" s="41" t="s">
        <v>347</v>
      </c>
      <c r="F112" s="371">
        <v>-800</v>
      </c>
      <c r="G112" s="341">
        <v>988374</v>
      </c>
      <c r="H112" s="342">
        <v>990842</v>
      </c>
      <c r="I112" s="277">
        <f>G112-H112</f>
        <v>-2468</v>
      </c>
      <c r="J112" s="277">
        <f>$F112*I112</f>
        <v>1974400</v>
      </c>
      <c r="K112" s="277">
        <f>J112/1000000</f>
        <v>1.9744</v>
      </c>
      <c r="L112" s="341">
        <v>993781</v>
      </c>
      <c r="M112" s="342">
        <v>993855</v>
      </c>
      <c r="N112" s="342">
        <f>L112-M112</f>
        <v>-74</v>
      </c>
      <c r="O112" s="342">
        <f>$F112*N112</f>
        <v>59200</v>
      </c>
      <c r="P112" s="342">
        <f>O112/1000000</f>
        <v>0.0592</v>
      </c>
      <c r="Q112" s="469"/>
    </row>
    <row r="113" spans="1:17" s="465" customFormat="1" ht="15.75" customHeight="1">
      <c r="A113" s="361">
        <v>11</v>
      </c>
      <c r="B113" s="362" t="s">
        <v>389</v>
      </c>
      <c r="C113" s="365">
        <v>4864993</v>
      </c>
      <c r="D113" s="169" t="s">
        <v>12</v>
      </c>
      <c r="E113" s="259" t="s">
        <v>347</v>
      </c>
      <c r="F113" s="371">
        <v>-800</v>
      </c>
      <c r="G113" s="341">
        <v>993253</v>
      </c>
      <c r="H113" s="342">
        <v>994668</v>
      </c>
      <c r="I113" s="277">
        <f>G113-H113</f>
        <v>-1415</v>
      </c>
      <c r="J113" s="277">
        <f>$F113*I113</f>
        <v>1132000</v>
      </c>
      <c r="K113" s="277">
        <f>J113/1000000</f>
        <v>1.132</v>
      </c>
      <c r="L113" s="341">
        <v>997674</v>
      </c>
      <c r="M113" s="342">
        <v>997713</v>
      </c>
      <c r="N113" s="342">
        <f>L113-M113</f>
        <v>-39</v>
      </c>
      <c r="O113" s="342">
        <f>$F113*N113</f>
        <v>31200</v>
      </c>
      <c r="P113" s="342">
        <f>O113/1000000</f>
        <v>0.0312</v>
      </c>
      <c r="Q113" s="470"/>
    </row>
    <row r="114" spans="1:17" s="465" customFormat="1" ht="15.75" customHeight="1">
      <c r="A114" s="361">
        <v>12</v>
      </c>
      <c r="B114" s="362" t="s">
        <v>433</v>
      </c>
      <c r="C114" s="365">
        <v>5128447</v>
      </c>
      <c r="D114" s="169" t="s">
        <v>12</v>
      </c>
      <c r="E114" s="259" t="s">
        <v>347</v>
      </c>
      <c r="F114" s="371">
        <v>-800</v>
      </c>
      <c r="G114" s="341">
        <v>981255</v>
      </c>
      <c r="H114" s="342">
        <v>981996</v>
      </c>
      <c r="I114" s="277">
        <f t="shared" si="27"/>
        <v>-741</v>
      </c>
      <c r="J114" s="277">
        <f>$F114*I114</f>
        <v>592800</v>
      </c>
      <c r="K114" s="277">
        <f>J114/1000000</f>
        <v>0.5928</v>
      </c>
      <c r="L114" s="341">
        <v>994072</v>
      </c>
      <c r="M114" s="342">
        <v>994072</v>
      </c>
      <c r="N114" s="342">
        <f t="shared" si="28"/>
        <v>0</v>
      </c>
      <c r="O114" s="342">
        <f>$F114*N114</f>
        <v>0</v>
      </c>
      <c r="P114" s="342">
        <f>O114/1000000</f>
        <v>0</v>
      </c>
      <c r="Q114" s="508"/>
    </row>
    <row r="115" spans="1:17" s="465" customFormat="1" ht="15.75" customHeight="1">
      <c r="A115" s="361"/>
      <c r="B115" s="363" t="s">
        <v>379</v>
      </c>
      <c r="C115" s="365"/>
      <c r="D115" s="44"/>
      <c r="E115" s="44"/>
      <c r="F115" s="371"/>
      <c r="G115" s="393"/>
      <c r="H115" s="277"/>
      <c r="I115" s="277"/>
      <c r="J115" s="277"/>
      <c r="K115" s="277"/>
      <c r="L115" s="341"/>
      <c r="M115" s="342"/>
      <c r="N115" s="342"/>
      <c r="O115" s="342"/>
      <c r="P115" s="342"/>
      <c r="Q115" s="469"/>
    </row>
    <row r="116" spans="1:17" s="465" customFormat="1" ht="15.75" customHeight="1">
      <c r="A116" s="361">
        <v>13</v>
      </c>
      <c r="B116" s="362" t="s">
        <v>116</v>
      </c>
      <c r="C116" s="365">
        <v>4864951</v>
      </c>
      <c r="D116" s="40" t="s">
        <v>12</v>
      </c>
      <c r="E116" s="41" t="s">
        <v>347</v>
      </c>
      <c r="F116" s="371">
        <v>-1000</v>
      </c>
      <c r="G116" s="341">
        <v>980697</v>
      </c>
      <c r="H116" s="342">
        <v>980697</v>
      </c>
      <c r="I116" s="322">
        <f>G116-H116</f>
        <v>0</v>
      </c>
      <c r="J116" s="322">
        <f>$F116*I116</f>
        <v>0</v>
      </c>
      <c r="K116" s="322">
        <f>J116/1000000</f>
        <v>0</v>
      </c>
      <c r="L116" s="341">
        <v>34257</v>
      </c>
      <c r="M116" s="342">
        <v>34257</v>
      </c>
      <c r="N116" s="322">
        <f>L116-M116</f>
        <v>0</v>
      </c>
      <c r="O116" s="322">
        <f>$F116*N116</f>
        <v>0</v>
      </c>
      <c r="P116" s="322">
        <f>O116/1000000</f>
        <v>0</v>
      </c>
      <c r="Q116" s="469"/>
    </row>
    <row r="117" spans="1:17" s="465" customFormat="1" ht="15.75" customHeight="1">
      <c r="A117" s="361">
        <v>14</v>
      </c>
      <c r="B117" s="362" t="s">
        <v>117</v>
      </c>
      <c r="C117" s="365">
        <v>4865016</v>
      </c>
      <c r="D117" s="40" t="s">
        <v>12</v>
      </c>
      <c r="E117" s="41" t="s">
        <v>347</v>
      </c>
      <c r="F117" s="371">
        <v>-2000</v>
      </c>
      <c r="G117" s="341">
        <v>7</v>
      </c>
      <c r="H117" s="342">
        <v>7</v>
      </c>
      <c r="I117" s="322">
        <f>G117-H117</f>
        <v>0</v>
      </c>
      <c r="J117" s="322">
        <f>$F117*I117</f>
        <v>0</v>
      </c>
      <c r="K117" s="322">
        <f>J117/1000000</f>
        <v>0</v>
      </c>
      <c r="L117" s="341">
        <v>999722</v>
      </c>
      <c r="M117" s="342">
        <v>999722</v>
      </c>
      <c r="N117" s="322">
        <f>L117-M117</f>
        <v>0</v>
      </c>
      <c r="O117" s="322">
        <f>$F117*N117</f>
        <v>0</v>
      </c>
      <c r="P117" s="322">
        <f>O117/1000000</f>
        <v>0</v>
      </c>
      <c r="Q117" s="481"/>
    </row>
    <row r="118" spans="1:17" ht="15.75" customHeight="1">
      <c r="A118" s="361"/>
      <c r="B118" s="364" t="s">
        <v>118</v>
      </c>
      <c r="C118" s="365"/>
      <c r="D118" s="40"/>
      <c r="E118" s="40"/>
      <c r="F118" s="371"/>
      <c r="G118" s="393"/>
      <c r="H118" s="389"/>
      <c r="I118" s="389"/>
      <c r="J118" s="389"/>
      <c r="K118" s="389"/>
      <c r="L118" s="339"/>
      <c r="M118" s="340"/>
      <c r="N118" s="340"/>
      <c r="O118" s="340"/>
      <c r="P118" s="340"/>
      <c r="Q118" s="154"/>
    </row>
    <row r="119" spans="1:17" s="465" customFormat="1" ht="15.75" customHeight="1">
      <c r="A119" s="361">
        <v>15</v>
      </c>
      <c r="B119" s="327" t="s">
        <v>44</v>
      </c>
      <c r="C119" s="365">
        <v>4864843</v>
      </c>
      <c r="D119" s="44" t="s">
        <v>12</v>
      </c>
      <c r="E119" s="41" t="s">
        <v>347</v>
      </c>
      <c r="F119" s="371">
        <v>-1000</v>
      </c>
      <c r="G119" s="341">
        <v>1963</v>
      </c>
      <c r="H119" s="342">
        <v>2053</v>
      </c>
      <c r="I119" s="277">
        <f>G119-H119</f>
        <v>-90</v>
      </c>
      <c r="J119" s="277">
        <f>$F119*I119</f>
        <v>90000</v>
      </c>
      <c r="K119" s="277">
        <f>J119/1000000</f>
        <v>0.09</v>
      </c>
      <c r="L119" s="341">
        <v>27128</v>
      </c>
      <c r="M119" s="342">
        <v>27137</v>
      </c>
      <c r="N119" s="342">
        <f>L119-M119</f>
        <v>-9</v>
      </c>
      <c r="O119" s="342">
        <f>$F119*N119</f>
        <v>9000</v>
      </c>
      <c r="P119" s="342">
        <f>O119/1000000</f>
        <v>0.009</v>
      </c>
      <c r="Q119" s="469"/>
    </row>
    <row r="120" spans="1:17" s="465" customFormat="1" ht="15.75" customHeight="1">
      <c r="A120" s="361">
        <v>16</v>
      </c>
      <c r="B120" s="362" t="s">
        <v>45</v>
      </c>
      <c r="C120" s="365">
        <v>5295123</v>
      </c>
      <c r="D120" s="40" t="s">
        <v>12</v>
      </c>
      <c r="E120" s="41" t="s">
        <v>347</v>
      </c>
      <c r="F120" s="371">
        <v>-100</v>
      </c>
      <c r="G120" s="341">
        <v>971</v>
      </c>
      <c r="H120" s="342">
        <v>1775</v>
      </c>
      <c r="I120" s="342">
        <f>G120-H120</f>
        <v>-804</v>
      </c>
      <c r="J120" s="342">
        <f>$F120*I120</f>
        <v>80400</v>
      </c>
      <c r="K120" s="342">
        <f>J120/1000000</f>
        <v>0.0804</v>
      </c>
      <c r="L120" s="341">
        <v>24833</v>
      </c>
      <c r="M120" s="342">
        <v>24929</v>
      </c>
      <c r="N120" s="342">
        <f>L120-M120</f>
        <v>-96</v>
      </c>
      <c r="O120" s="342">
        <f>$F120*N120</f>
        <v>9600</v>
      </c>
      <c r="P120" s="342">
        <f>O120/1000000</f>
        <v>0.0096</v>
      </c>
      <c r="Q120" s="469"/>
    </row>
    <row r="121" spans="1:17" ht="15.75" customHeight="1">
      <c r="A121" s="361"/>
      <c r="B121" s="364" t="s">
        <v>46</v>
      </c>
      <c r="C121" s="365"/>
      <c r="D121" s="40"/>
      <c r="E121" s="40"/>
      <c r="F121" s="371"/>
      <c r="G121" s="393"/>
      <c r="H121" s="389"/>
      <c r="I121" s="389"/>
      <c r="J121" s="389"/>
      <c r="K121" s="389"/>
      <c r="L121" s="339"/>
      <c r="M121" s="340"/>
      <c r="N121" s="340"/>
      <c r="O121" s="340"/>
      <c r="P121" s="340"/>
      <c r="Q121" s="154"/>
    </row>
    <row r="122" spans="1:17" s="465" customFormat="1" ht="15.75" customHeight="1">
      <c r="A122" s="361">
        <v>17</v>
      </c>
      <c r="B122" s="362" t="s">
        <v>83</v>
      </c>
      <c r="C122" s="365">
        <v>4865169</v>
      </c>
      <c r="D122" s="40" t="s">
        <v>12</v>
      </c>
      <c r="E122" s="41" t="s">
        <v>347</v>
      </c>
      <c r="F122" s="371">
        <v>-1000</v>
      </c>
      <c r="G122" s="341">
        <v>1360</v>
      </c>
      <c r="H122" s="342">
        <v>1360</v>
      </c>
      <c r="I122" s="277">
        <f>G122-H122</f>
        <v>0</v>
      </c>
      <c r="J122" s="277">
        <f>$F122*I122</f>
        <v>0</v>
      </c>
      <c r="K122" s="277">
        <f>J122/1000000</f>
        <v>0</v>
      </c>
      <c r="L122" s="341">
        <v>61309</v>
      </c>
      <c r="M122" s="342">
        <v>61309</v>
      </c>
      <c r="N122" s="342">
        <f>L122-M122</f>
        <v>0</v>
      </c>
      <c r="O122" s="342">
        <f>$F122*N122</f>
        <v>0</v>
      </c>
      <c r="P122" s="342">
        <f>O122/1000000</f>
        <v>0</v>
      </c>
      <c r="Q122" s="469"/>
    </row>
    <row r="123" spans="1:17" ht="15.75" customHeight="1">
      <c r="A123" s="361"/>
      <c r="B123" s="363" t="s">
        <v>50</v>
      </c>
      <c r="C123" s="349"/>
      <c r="D123" s="44"/>
      <c r="E123" s="44"/>
      <c r="F123" s="371"/>
      <c r="G123" s="393"/>
      <c r="H123" s="394"/>
      <c r="I123" s="394"/>
      <c r="J123" s="394"/>
      <c r="K123" s="389"/>
      <c r="L123" s="341"/>
      <c r="M123" s="391"/>
      <c r="N123" s="391"/>
      <c r="O123" s="391"/>
      <c r="P123" s="340"/>
      <c r="Q123" s="190"/>
    </row>
    <row r="124" spans="1:17" ht="15.75" customHeight="1">
      <c r="A124" s="361"/>
      <c r="B124" s="363" t="s">
        <v>51</v>
      </c>
      <c r="C124" s="349"/>
      <c r="D124" s="44"/>
      <c r="E124" s="44"/>
      <c r="F124" s="371"/>
      <c r="G124" s="393"/>
      <c r="H124" s="394"/>
      <c r="I124" s="394"/>
      <c r="J124" s="394"/>
      <c r="K124" s="389"/>
      <c r="L124" s="341"/>
      <c r="M124" s="391"/>
      <c r="N124" s="391"/>
      <c r="O124" s="391"/>
      <c r="P124" s="340"/>
      <c r="Q124" s="190"/>
    </row>
    <row r="125" spans="1:17" ht="15.75" customHeight="1">
      <c r="A125" s="367"/>
      <c r="B125" s="370" t="s">
        <v>64</v>
      </c>
      <c r="C125" s="365"/>
      <c r="D125" s="44"/>
      <c r="E125" s="44"/>
      <c r="F125" s="371"/>
      <c r="G125" s="393"/>
      <c r="H125" s="389"/>
      <c r="I125" s="389"/>
      <c r="J125" s="389"/>
      <c r="K125" s="389"/>
      <c r="L125" s="341"/>
      <c r="M125" s="340"/>
      <c r="N125" s="340"/>
      <c r="O125" s="340"/>
      <c r="P125" s="340"/>
      <c r="Q125" s="190"/>
    </row>
    <row r="126" spans="1:17" s="465" customFormat="1" ht="24" customHeight="1">
      <c r="A126" s="361">
        <v>18</v>
      </c>
      <c r="B126" s="526" t="s">
        <v>65</v>
      </c>
      <c r="C126" s="365">
        <v>4865091</v>
      </c>
      <c r="D126" s="40" t="s">
        <v>12</v>
      </c>
      <c r="E126" s="41" t="s">
        <v>347</v>
      </c>
      <c r="F126" s="371">
        <v>-500</v>
      </c>
      <c r="G126" s="341">
        <v>5626</v>
      </c>
      <c r="H126" s="342">
        <v>5626</v>
      </c>
      <c r="I126" s="277">
        <f>G126-H126</f>
        <v>0</v>
      </c>
      <c r="J126" s="277">
        <f>$F126*I126</f>
        <v>0</v>
      </c>
      <c r="K126" s="277">
        <f>J126/1000000</f>
        <v>0</v>
      </c>
      <c r="L126" s="341">
        <v>34468</v>
      </c>
      <c r="M126" s="342">
        <v>34468</v>
      </c>
      <c r="N126" s="342">
        <f>L126-M126</f>
        <v>0</v>
      </c>
      <c r="O126" s="342">
        <f>$F126*N126</f>
        <v>0</v>
      </c>
      <c r="P126" s="342">
        <f>O126/1000000</f>
        <v>0</v>
      </c>
      <c r="Q126" s="506"/>
    </row>
    <row r="127" spans="1:17" s="465" customFormat="1" ht="15.75" customHeight="1">
      <c r="A127" s="361">
        <v>19</v>
      </c>
      <c r="B127" s="526" t="s">
        <v>66</v>
      </c>
      <c r="C127" s="365">
        <v>4902579</v>
      </c>
      <c r="D127" s="40" t="s">
        <v>12</v>
      </c>
      <c r="E127" s="41" t="s">
        <v>347</v>
      </c>
      <c r="F127" s="371">
        <v>-500</v>
      </c>
      <c r="G127" s="341">
        <v>999934</v>
      </c>
      <c r="H127" s="342">
        <v>999934</v>
      </c>
      <c r="I127" s="277">
        <f>G127-H127</f>
        <v>0</v>
      </c>
      <c r="J127" s="277">
        <f>$F127*I127</f>
        <v>0</v>
      </c>
      <c r="K127" s="277">
        <f>J127/1000000</f>
        <v>0</v>
      </c>
      <c r="L127" s="341">
        <v>477</v>
      </c>
      <c r="M127" s="342">
        <v>489</v>
      </c>
      <c r="N127" s="342">
        <f>L127-M127</f>
        <v>-12</v>
      </c>
      <c r="O127" s="342">
        <f>$F127*N127</f>
        <v>6000</v>
      </c>
      <c r="P127" s="342">
        <f>O127/1000000</f>
        <v>0.006</v>
      </c>
      <c r="Q127" s="469"/>
    </row>
    <row r="128" spans="1:17" s="465" customFormat="1" ht="15.75" customHeight="1">
      <c r="A128" s="361">
        <v>20</v>
      </c>
      <c r="B128" s="526" t="s">
        <v>67</v>
      </c>
      <c r="C128" s="365">
        <v>4902585</v>
      </c>
      <c r="D128" s="40" t="s">
        <v>12</v>
      </c>
      <c r="E128" s="41" t="s">
        <v>347</v>
      </c>
      <c r="F128" s="371">
        <v>-666.67</v>
      </c>
      <c r="G128" s="341">
        <v>293</v>
      </c>
      <c r="H128" s="342">
        <v>263</v>
      </c>
      <c r="I128" s="277">
        <f>G128-H128</f>
        <v>30</v>
      </c>
      <c r="J128" s="277">
        <f>$F128*I128</f>
        <v>-20000.1</v>
      </c>
      <c r="K128" s="277">
        <f>J128/1000000</f>
        <v>-0.0200001</v>
      </c>
      <c r="L128" s="341">
        <v>108</v>
      </c>
      <c r="M128" s="342">
        <v>108</v>
      </c>
      <c r="N128" s="342">
        <f>L128-M128</f>
        <v>0</v>
      </c>
      <c r="O128" s="342">
        <f>$F128*N128</f>
        <v>0</v>
      </c>
      <c r="P128" s="342">
        <f>O128/1000000</f>
        <v>0</v>
      </c>
      <c r="Q128" s="469"/>
    </row>
    <row r="129" spans="1:17" s="465" customFormat="1" ht="15.75" customHeight="1">
      <c r="A129" s="361">
        <v>21</v>
      </c>
      <c r="B129" s="526" t="s">
        <v>68</v>
      </c>
      <c r="C129" s="365">
        <v>4865072</v>
      </c>
      <c r="D129" s="40" t="s">
        <v>12</v>
      </c>
      <c r="E129" s="41" t="s">
        <v>347</v>
      </c>
      <c r="F129" s="527">
        <v>-666.666666666667</v>
      </c>
      <c r="G129" s="341">
        <v>2908</v>
      </c>
      <c r="H129" s="342">
        <v>2902</v>
      </c>
      <c r="I129" s="277">
        <f>G129-H129</f>
        <v>6</v>
      </c>
      <c r="J129" s="277">
        <f>$F129*I129</f>
        <v>-4000.000000000002</v>
      </c>
      <c r="K129" s="277">
        <f>J129/1000000</f>
        <v>-0.004000000000000002</v>
      </c>
      <c r="L129" s="341">
        <v>1337</v>
      </c>
      <c r="M129" s="342">
        <v>1337</v>
      </c>
      <c r="N129" s="342">
        <f>L129-M129</f>
        <v>0</v>
      </c>
      <c r="O129" s="342">
        <f>$F129*N129</f>
        <v>0</v>
      </c>
      <c r="P129" s="342">
        <f>O129/1000000</f>
        <v>0</v>
      </c>
      <c r="Q129" s="469"/>
    </row>
    <row r="130" spans="1:17" s="465" customFormat="1" ht="15.75" customHeight="1">
      <c r="A130" s="361"/>
      <c r="B130" s="370" t="s">
        <v>32</v>
      </c>
      <c r="C130" s="365"/>
      <c r="D130" s="44"/>
      <c r="E130" s="44"/>
      <c r="F130" s="371"/>
      <c r="G130" s="393"/>
      <c r="H130" s="277"/>
      <c r="I130" s="277"/>
      <c r="J130" s="277"/>
      <c r="K130" s="277"/>
      <c r="L130" s="341"/>
      <c r="M130" s="342"/>
      <c r="N130" s="342"/>
      <c r="O130" s="342"/>
      <c r="P130" s="342"/>
      <c r="Q130" s="469"/>
    </row>
    <row r="131" spans="1:17" s="465" customFormat="1" ht="15.75" customHeight="1">
      <c r="A131" s="361">
        <v>22</v>
      </c>
      <c r="B131" s="528" t="s">
        <v>69</v>
      </c>
      <c r="C131" s="365">
        <v>4864807</v>
      </c>
      <c r="D131" s="40" t="s">
        <v>12</v>
      </c>
      <c r="E131" s="41" t="s">
        <v>347</v>
      </c>
      <c r="F131" s="371">
        <v>-100</v>
      </c>
      <c r="G131" s="341">
        <v>201143</v>
      </c>
      <c r="H131" s="342">
        <v>199086</v>
      </c>
      <c r="I131" s="277">
        <f>G131-H131</f>
        <v>2057</v>
      </c>
      <c r="J131" s="277">
        <f>$F131*I131</f>
        <v>-205700</v>
      </c>
      <c r="K131" s="277">
        <f>J131/1000000</f>
        <v>-0.2057</v>
      </c>
      <c r="L131" s="341">
        <v>19854</v>
      </c>
      <c r="M131" s="342">
        <v>19852</v>
      </c>
      <c r="N131" s="342">
        <f>L131-M131</f>
        <v>2</v>
      </c>
      <c r="O131" s="342">
        <f>$F131*N131</f>
        <v>-200</v>
      </c>
      <c r="P131" s="342">
        <f>O131/1000000</f>
        <v>-0.0002</v>
      </c>
      <c r="Q131" s="469"/>
    </row>
    <row r="132" spans="1:17" s="465" customFormat="1" ht="15.75" customHeight="1">
      <c r="A132" s="361">
        <v>23</v>
      </c>
      <c r="B132" s="528" t="s">
        <v>143</v>
      </c>
      <c r="C132" s="365">
        <v>4865086</v>
      </c>
      <c r="D132" s="40" t="s">
        <v>12</v>
      </c>
      <c r="E132" s="41" t="s">
        <v>347</v>
      </c>
      <c r="F132" s="371">
        <v>-100</v>
      </c>
      <c r="G132" s="341">
        <v>24828</v>
      </c>
      <c r="H132" s="342">
        <v>24768</v>
      </c>
      <c r="I132" s="277">
        <f>G132-H132</f>
        <v>60</v>
      </c>
      <c r="J132" s="277">
        <f>$F132*I132</f>
        <v>-6000</v>
      </c>
      <c r="K132" s="277">
        <f>J132/1000000</f>
        <v>-0.006</v>
      </c>
      <c r="L132" s="341">
        <v>51066</v>
      </c>
      <c r="M132" s="342">
        <v>51060</v>
      </c>
      <c r="N132" s="342">
        <f>L132-M132</f>
        <v>6</v>
      </c>
      <c r="O132" s="342">
        <f>$F132*N132</f>
        <v>-600</v>
      </c>
      <c r="P132" s="342">
        <f>O132/1000000</f>
        <v>-0.0006</v>
      </c>
      <c r="Q132" s="469"/>
    </row>
    <row r="133" spans="1:17" s="465" customFormat="1" ht="15.75" customHeight="1">
      <c r="A133" s="361"/>
      <c r="B133" s="364" t="s">
        <v>70</v>
      </c>
      <c r="C133" s="365"/>
      <c r="D133" s="40"/>
      <c r="E133" s="40"/>
      <c r="F133" s="371"/>
      <c r="G133" s="393"/>
      <c r="H133" s="277"/>
      <c r="I133" s="277"/>
      <c r="J133" s="277"/>
      <c r="K133" s="277"/>
      <c r="L133" s="341"/>
      <c r="M133" s="342"/>
      <c r="N133" s="342"/>
      <c r="O133" s="342"/>
      <c r="P133" s="342"/>
      <c r="Q133" s="469"/>
    </row>
    <row r="134" spans="1:17" s="465" customFormat="1" ht="14.25" customHeight="1">
      <c r="A134" s="361">
        <v>24</v>
      </c>
      <c r="B134" s="362" t="s">
        <v>63</v>
      </c>
      <c r="C134" s="365">
        <v>4902568</v>
      </c>
      <c r="D134" s="40" t="s">
        <v>12</v>
      </c>
      <c r="E134" s="41" t="s">
        <v>347</v>
      </c>
      <c r="F134" s="371">
        <v>-100</v>
      </c>
      <c r="G134" s="341">
        <v>997795</v>
      </c>
      <c r="H134" s="342">
        <v>997797</v>
      </c>
      <c r="I134" s="277">
        <f aca="true" t="shared" si="29" ref="I134:I139">G134-H134</f>
        <v>-2</v>
      </c>
      <c r="J134" s="277">
        <f aca="true" t="shared" si="30" ref="J134:J139">$F134*I134</f>
        <v>200</v>
      </c>
      <c r="K134" s="277">
        <f aca="true" t="shared" si="31" ref="K134:K139">J134/1000000</f>
        <v>0.0002</v>
      </c>
      <c r="L134" s="341">
        <v>1131</v>
      </c>
      <c r="M134" s="342">
        <v>1147</v>
      </c>
      <c r="N134" s="342">
        <f aca="true" t="shared" si="32" ref="N134:N139">L134-M134</f>
        <v>-16</v>
      </c>
      <c r="O134" s="342">
        <f aca="true" t="shared" si="33" ref="O134:O139">$F134*N134</f>
        <v>1600</v>
      </c>
      <c r="P134" s="342">
        <f aca="true" t="shared" si="34" ref="P134:P139">O134/1000000</f>
        <v>0.0016</v>
      </c>
      <c r="Q134" s="469"/>
    </row>
    <row r="135" spans="1:17" s="465" customFormat="1" ht="15.75" customHeight="1">
      <c r="A135" s="361">
        <v>25</v>
      </c>
      <c r="B135" s="362" t="s">
        <v>71</v>
      </c>
      <c r="C135" s="365">
        <v>4902549</v>
      </c>
      <c r="D135" s="40" t="s">
        <v>12</v>
      </c>
      <c r="E135" s="41" t="s">
        <v>347</v>
      </c>
      <c r="F135" s="371">
        <v>-100</v>
      </c>
      <c r="G135" s="341">
        <v>999751</v>
      </c>
      <c r="H135" s="342">
        <v>999751</v>
      </c>
      <c r="I135" s="277">
        <f t="shared" si="29"/>
        <v>0</v>
      </c>
      <c r="J135" s="277">
        <f t="shared" si="30"/>
        <v>0</v>
      </c>
      <c r="K135" s="277">
        <f t="shared" si="31"/>
        <v>0</v>
      </c>
      <c r="L135" s="341">
        <v>999998</v>
      </c>
      <c r="M135" s="342">
        <v>999998</v>
      </c>
      <c r="N135" s="342">
        <f t="shared" si="32"/>
        <v>0</v>
      </c>
      <c r="O135" s="342">
        <f t="shared" si="33"/>
        <v>0</v>
      </c>
      <c r="P135" s="342">
        <f t="shared" si="34"/>
        <v>0</v>
      </c>
      <c r="Q135" s="481"/>
    </row>
    <row r="136" spans="1:17" s="465" customFormat="1" ht="15.75" customHeight="1">
      <c r="A136" s="361">
        <v>26</v>
      </c>
      <c r="B136" s="362" t="s">
        <v>84</v>
      </c>
      <c r="C136" s="365">
        <v>4902537</v>
      </c>
      <c r="D136" s="40" t="s">
        <v>12</v>
      </c>
      <c r="E136" s="41" t="s">
        <v>347</v>
      </c>
      <c r="F136" s="371">
        <v>-100</v>
      </c>
      <c r="G136" s="341">
        <v>23906</v>
      </c>
      <c r="H136" s="342">
        <v>23916</v>
      </c>
      <c r="I136" s="277">
        <f t="shared" si="29"/>
        <v>-10</v>
      </c>
      <c r="J136" s="277">
        <f t="shared" si="30"/>
        <v>1000</v>
      </c>
      <c r="K136" s="277">
        <f t="shared" si="31"/>
        <v>0.001</v>
      </c>
      <c r="L136" s="341">
        <v>57792</v>
      </c>
      <c r="M136" s="342">
        <v>57809</v>
      </c>
      <c r="N136" s="342">
        <f t="shared" si="32"/>
        <v>-17</v>
      </c>
      <c r="O136" s="342">
        <f t="shared" si="33"/>
        <v>1700</v>
      </c>
      <c r="P136" s="342">
        <f t="shared" si="34"/>
        <v>0.0017</v>
      </c>
      <c r="Q136" s="469"/>
    </row>
    <row r="137" spans="1:17" s="465" customFormat="1" ht="15.75" customHeight="1">
      <c r="A137" s="361">
        <v>27</v>
      </c>
      <c r="B137" s="362" t="s">
        <v>72</v>
      </c>
      <c r="C137" s="365">
        <v>4902578</v>
      </c>
      <c r="D137" s="40" t="s">
        <v>12</v>
      </c>
      <c r="E137" s="41" t="s">
        <v>347</v>
      </c>
      <c r="F137" s="371">
        <v>-100</v>
      </c>
      <c r="G137" s="341">
        <v>0</v>
      </c>
      <c r="H137" s="342">
        <v>0</v>
      </c>
      <c r="I137" s="277">
        <f t="shared" si="29"/>
        <v>0</v>
      </c>
      <c r="J137" s="277">
        <f t="shared" si="30"/>
        <v>0</v>
      </c>
      <c r="K137" s="277">
        <f t="shared" si="31"/>
        <v>0</v>
      </c>
      <c r="L137" s="341">
        <v>0</v>
      </c>
      <c r="M137" s="342">
        <v>0</v>
      </c>
      <c r="N137" s="342">
        <f t="shared" si="32"/>
        <v>0</v>
      </c>
      <c r="O137" s="342">
        <f t="shared" si="33"/>
        <v>0</v>
      </c>
      <c r="P137" s="342">
        <f t="shared" si="34"/>
        <v>0</v>
      </c>
      <c r="Q137" s="512"/>
    </row>
    <row r="138" spans="1:17" s="465" customFormat="1" ht="15.75" customHeight="1">
      <c r="A138" s="361">
        <v>28</v>
      </c>
      <c r="B138" s="362" t="s">
        <v>73</v>
      </c>
      <c r="C138" s="365">
        <v>4902538</v>
      </c>
      <c r="D138" s="40" t="s">
        <v>12</v>
      </c>
      <c r="E138" s="41" t="s">
        <v>347</v>
      </c>
      <c r="F138" s="371">
        <v>-100</v>
      </c>
      <c r="G138" s="341">
        <v>999762</v>
      </c>
      <c r="H138" s="342">
        <v>999762</v>
      </c>
      <c r="I138" s="277">
        <f t="shared" si="29"/>
        <v>0</v>
      </c>
      <c r="J138" s="277">
        <f t="shared" si="30"/>
        <v>0</v>
      </c>
      <c r="K138" s="277">
        <f t="shared" si="31"/>
        <v>0</v>
      </c>
      <c r="L138" s="341">
        <v>999987</v>
      </c>
      <c r="M138" s="342">
        <v>999987</v>
      </c>
      <c r="N138" s="342">
        <f t="shared" si="32"/>
        <v>0</v>
      </c>
      <c r="O138" s="342">
        <f t="shared" si="33"/>
        <v>0</v>
      </c>
      <c r="P138" s="342">
        <f t="shared" si="34"/>
        <v>0</v>
      </c>
      <c r="Q138" s="469"/>
    </row>
    <row r="139" spans="1:17" s="465" customFormat="1" ht="15.75" customHeight="1">
      <c r="A139" s="361">
        <v>29</v>
      </c>
      <c r="B139" s="362" t="s">
        <v>59</v>
      </c>
      <c r="C139" s="365">
        <v>4902527</v>
      </c>
      <c r="D139" s="40" t="s">
        <v>12</v>
      </c>
      <c r="E139" s="41" t="s">
        <v>347</v>
      </c>
      <c r="F139" s="371">
        <v>-100</v>
      </c>
      <c r="G139" s="341">
        <v>0</v>
      </c>
      <c r="H139" s="342">
        <v>0</v>
      </c>
      <c r="I139" s="277">
        <f t="shared" si="29"/>
        <v>0</v>
      </c>
      <c r="J139" s="277">
        <f t="shared" si="30"/>
        <v>0</v>
      </c>
      <c r="K139" s="277">
        <f t="shared" si="31"/>
        <v>0</v>
      </c>
      <c r="L139" s="341">
        <v>0</v>
      </c>
      <c r="M139" s="342">
        <v>0</v>
      </c>
      <c r="N139" s="342">
        <f t="shared" si="32"/>
        <v>0</v>
      </c>
      <c r="O139" s="342">
        <f t="shared" si="33"/>
        <v>0</v>
      </c>
      <c r="P139" s="342">
        <f t="shared" si="34"/>
        <v>0</v>
      </c>
      <c r="Q139" s="469"/>
    </row>
    <row r="140" spans="1:17" ht="15.75" customHeight="1">
      <c r="A140" s="361"/>
      <c r="B140" s="364" t="s">
        <v>74</v>
      </c>
      <c r="C140" s="365"/>
      <c r="D140" s="40"/>
      <c r="E140" s="40"/>
      <c r="F140" s="371"/>
      <c r="G140" s="393"/>
      <c r="H140" s="389"/>
      <c r="I140" s="389"/>
      <c r="J140" s="389"/>
      <c r="K140" s="389"/>
      <c r="L140" s="339"/>
      <c r="M140" s="340"/>
      <c r="N140" s="340"/>
      <c r="O140" s="340"/>
      <c r="P140" s="340"/>
      <c r="Q140" s="154"/>
    </row>
    <row r="141" spans="1:17" s="465" customFormat="1" ht="15.75" customHeight="1">
      <c r="A141" s="361">
        <v>30</v>
      </c>
      <c r="B141" s="362" t="s">
        <v>75</v>
      </c>
      <c r="C141" s="365">
        <v>4902540</v>
      </c>
      <c r="D141" s="40" t="s">
        <v>12</v>
      </c>
      <c r="E141" s="41" t="s">
        <v>347</v>
      </c>
      <c r="F141" s="371">
        <v>-100</v>
      </c>
      <c r="G141" s="341">
        <v>1636</v>
      </c>
      <c r="H141" s="342">
        <v>1780</v>
      </c>
      <c r="I141" s="277">
        <f>G141-H141</f>
        <v>-144</v>
      </c>
      <c r="J141" s="277">
        <f>$F141*I141</f>
        <v>14400</v>
      </c>
      <c r="K141" s="277">
        <f>J141/1000000</f>
        <v>0.0144</v>
      </c>
      <c r="L141" s="341">
        <v>5705</v>
      </c>
      <c r="M141" s="342">
        <v>5964</v>
      </c>
      <c r="N141" s="342">
        <f>L141-M141</f>
        <v>-259</v>
      </c>
      <c r="O141" s="342">
        <f>$F141*N141</f>
        <v>25900</v>
      </c>
      <c r="P141" s="342">
        <f>O141/1000000</f>
        <v>0.0259</v>
      </c>
      <c r="Q141" s="481"/>
    </row>
    <row r="142" spans="1:17" s="465" customFormat="1" ht="15.75" customHeight="1">
      <c r="A142" s="361">
        <v>31</v>
      </c>
      <c r="B142" s="362" t="s">
        <v>76</v>
      </c>
      <c r="C142" s="365">
        <v>4902542</v>
      </c>
      <c r="D142" s="40" t="s">
        <v>12</v>
      </c>
      <c r="E142" s="41" t="s">
        <v>347</v>
      </c>
      <c r="F142" s="371">
        <v>-100</v>
      </c>
      <c r="G142" s="341">
        <v>27879</v>
      </c>
      <c r="H142" s="342">
        <v>27985</v>
      </c>
      <c r="I142" s="277">
        <f>G142-H142</f>
        <v>-106</v>
      </c>
      <c r="J142" s="277">
        <f>$F142*I142</f>
        <v>10600</v>
      </c>
      <c r="K142" s="277">
        <f>J142/1000000</f>
        <v>0.0106</v>
      </c>
      <c r="L142" s="341">
        <v>66993</v>
      </c>
      <c r="M142" s="342">
        <v>67382</v>
      </c>
      <c r="N142" s="342">
        <f>L142-M142</f>
        <v>-389</v>
      </c>
      <c r="O142" s="342">
        <f>$F142*N142</f>
        <v>38900</v>
      </c>
      <c r="P142" s="342">
        <f>O142/1000000</f>
        <v>0.0389</v>
      </c>
      <c r="Q142" s="469"/>
    </row>
    <row r="143" spans="1:17" s="465" customFormat="1" ht="15.75" customHeight="1" thickBot="1">
      <c r="A143" s="467">
        <v>32</v>
      </c>
      <c r="B143" s="749" t="s">
        <v>77</v>
      </c>
      <c r="C143" s="366">
        <v>4902536</v>
      </c>
      <c r="D143" s="90" t="s">
        <v>12</v>
      </c>
      <c r="E143" s="521" t="s">
        <v>347</v>
      </c>
      <c r="F143" s="366">
        <v>-100</v>
      </c>
      <c r="G143" s="467">
        <v>7567</v>
      </c>
      <c r="H143" s="468">
        <v>7599</v>
      </c>
      <c r="I143" s="468">
        <f>G143-H143</f>
        <v>-32</v>
      </c>
      <c r="J143" s="468">
        <f>$F143*I143</f>
        <v>3200</v>
      </c>
      <c r="K143" s="468">
        <f>J143/1000000</f>
        <v>0.0032</v>
      </c>
      <c r="L143" s="467">
        <v>3186</v>
      </c>
      <c r="M143" s="468">
        <v>2790</v>
      </c>
      <c r="N143" s="468">
        <f>L143-M143</f>
        <v>396</v>
      </c>
      <c r="O143" s="468">
        <f>$F143*N143</f>
        <v>-39600</v>
      </c>
      <c r="P143" s="468">
        <f>O143/1000000</f>
        <v>-0.0396</v>
      </c>
      <c r="Q143" s="467"/>
    </row>
    <row r="144" ht="13.5" thickTop="1"/>
    <row r="145" spans="4:16" ht="16.5">
      <c r="D145" s="21"/>
      <c r="K145" s="421">
        <f>SUM(K101:K143)</f>
        <v>2.8523999</v>
      </c>
      <c r="L145" s="53"/>
      <c r="M145" s="53"/>
      <c r="N145" s="53"/>
      <c r="O145" s="53"/>
      <c r="P145" s="395">
        <f>SUM(P101:P143)</f>
        <v>0.07350000000000001</v>
      </c>
    </row>
    <row r="146" spans="11:16" ht="14.25">
      <c r="K146" s="53"/>
      <c r="L146" s="53"/>
      <c r="M146" s="53"/>
      <c r="N146" s="53"/>
      <c r="O146" s="53"/>
      <c r="P146" s="53"/>
    </row>
    <row r="147" spans="11:16" ht="14.25">
      <c r="K147" s="53"/>
      <c r="L147" s="53"/>
      <c r="M147" s="53"/>
      <c r="N147" s="53"/>
      <c r="O147" s="53"/>
      <c r="P147" s="53"/>
    </row>
    <row r="148" spans="17:18" ht="12.75">
      <c r="Q148" s="405" t="str">
        <f>NDPL!Q1</f>
        <v>NOVEMBER-2016</v>
      </c>
      <c r="R148" s="256"/>
    </row>
    <row r="149" ht="13.5" thickBot="1"/>
    <row r="150" spans="1:17" ht="44.25" customHeight="1">
      <c r="A150" s="334"/>
      <c r="B150" s="332" t="s">
        <v>148</v>
      </c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50"/>
    </row>
    <row r="151" spans="1:17" ht="19.5" customHeight="1">
      <c r="A151" s="236"/>
      <c r="B151" s="282" t="s">
        <v>149</v>
      </c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51"/>
    </row>
    <row r="152" spans="1:17" ht="19.5" customHeight="1">
      <c r="A152" s="236"/>
      <c r="B152" s="278" t="s">
        <v>250</v>
      </c>
      <c r="C152" s="18"/>
      <c r="D152" s="18"/>
      <c r="E152" s="18"/>
      <c r="F152" s="18"/>
      <c r="G152" s="18"/>
      <c r="H152" s="18"/>
      <c r="I152" s="18"/>
      <c r="J152" s="18"/>
      <c r="K152" s="205">
        <f>K62</f>
        <v>-8.614316400000002</v>
      </c>
      <c r="L152" s="205"/>
      <c r="M152" s="205"/>
      <c r="N152" s="205"/>
      <c r="O152" s="205"/>
      <c r="P152" s="205">
        <f>P62</f>
        <v>-6.197694899999998</v>
      </c>
      <c r="Q152" s="51"/>
    </row>
    <row r="153" spans="1:17" ht="19.5" customHeight="1">
      <c r="A153" s="236"/>
      <c r="B153" s="278" t="s">
        <v>251</v>
      </c>
      <c r="C153" s="18"/>
      <c r="D153" s="18"/>
      <c r="E153" s="18"/>
      <c r="F153" s="18"/>
      <c r="G153" s="18"/>
      <c r="H153" s="18"/>
      <c r="I153" s="18"/>
      <c r="J153" s="18"/>
      <c r="K153" s="422">
        <f>K145</f>
        <v>2.8523999</v>
      </c>
      <c r="L153" s="205"/>
      <c r="M153" s="205"/>
      <c r="N153" s="205"/>
      <c r="O153" s="205"/>
      <c r="P153" s="205">
        <f>P145</f>
        <v>0.07350000000000001</v>
      </c>
      <c r="Q153" s="51"/>
    </row>
    <row r="154" spans="1:17" ht="19.5" customHeight="1">
      <c r="A154" s="236"/>
      <c r="B154" s="278" t="s">
        <v>150</v>
      </c>
      <c r="C154" s="18"/>
      <c r="D154" s="18"/>
      <c r="E154" s="18"/>
      <c r="F154" s="18"/>
      <c r="G154" s="18"/>
      <c r="H154" s="18"/>
      <c r="I154" s="18"/>
      <c r="J154" s="18"/>
      <c r="K154" s="422">
        <f>'ROHTAK ROAD'!K44</f>
        <v>-1.7962</v>
      </c>
      <c r="L154" s="205"/>
      <c r="M154" s="205"/>
      <c r="N154" s="205"/>
      <c r="O154" s="205"/>
      <c r="P154" s="422">
        <f>'ROHTAK ROAD'!P44</f>
        <v>0</v>
      </c>
      <c r="Q154" s="51"/>
    </row>
    <row r="155" spans="1:17" ht="19.5" customHeight="1">
      <c r="A155" s="236"/>
      <c r="B155" s="278" t="s">
        <v>151</v>
      </c>
      <c r="C155" s="18"/>
      <c r="D155" s="18"/>
      <c r="E155" s="18"/>
      <c r="F155" s="18"/>
      <c r="G155" s="18"/>
      <c r="H155" s="18"/>
      <c r="I155" s="18"/>
      <c r="J155" s="18"/>
      <c r="K155" s="422">
        <f>SUM(K152:K154)</f>
        <v>-7.5581165000000015</v>
      </c>
      <c r="L155" s="205"/>
      <c r="M155" s="205"/>
      <c r="N155" s="205"/>
      <c r="O155" s="205"/>
      <c r="P155" s="422">
        <f>SUM(P152:P154)</f>
        <v>-6.124194899999998</v>
      </c>
      <c r="Q155" s="51"/>
    </row>
    <row r="156" spans="1:17" ht="19.5" customHeight="1">
      <c r="A156" s="236"/>
      <c r="B156" s="282" t="s">
        <v>152</v>
      </c>
      <c r="C156" s="18"/>
      <c r="D156" s="18"/>
      <c r="E156" s="18"/>
      <c r="F156" s="18"/>
      <c r="G156" s="18"/>
      <c r="H156" s="18"/>
      <c r="I156" s="18"/>
      <c r="J156" s="18"/>
      <c r="K156" s="205"/>
      <c r="L156" s="205"/>
      <c r="M156" s="205"/>
      <c r="N156" s="205"/>
      <c r="O156" s="205"/>
      <c r="P156" s="205"/>
      <c r="Q156" s="51"/>
    </row>
    <row r="157" spans="1:17" ht="19.5" customHeight="1">
      <c r="A157" s="236"/>
      <c r="B157" s="278" t="s">
        <v>252</v>
      </c>
      <c r="C157" s="18"/>
      <c r="D157" s="18"/>
      <c r="E157" s="18"/>
      <c r="F157" s="18"/>
      <c r="G157" s="18"/>
      <c r="H157" s="18"/>
      <c r="I157" s="18"/>
      <c r="J157" s="18"/>
      <c r="K157" s="205">
        <f>K93</f>
        <v>-1.1055</v>
      </c>
      <c r="L157" s="205"/>
      <c r="M157" s="205"/>
      <c r="N157" s="205"/>
      <c r="O157" s="205"/>
      <c r="P157" s="205">
        <f>P93</f>
        <v>0.49749999999999994</v>
      </c>
      <c r="Q157" s="51"/>
    </row>
    <row r="158" spans="1:17" ht="19.5" customHeight="1" thickBot="1">
      <c r="A158" s="237"/>
      <c r="B158" s="333" t="s">
        <v>153</v>
      </c>
      <c r="C158" s="52"/>
      <c r="D158" s="52"/>
      <c r="E158" s="52"/>
      <c r="F158" s="52"/>
      <c r="G158" s="52"/>
      <c r="H158" s="52"/>
      <c r="I158" s="52"/>
      <c r="J158" s="52"/>
      <c r="K158" s="423">
        <f>SUM(K155:K157)</f>
        <v>-8.663616500000002</v>
      </c>
      <c r="L158" s="203"/>
      <c r="M158" s="203"/>
      <c r="N158" s="203"/>
      <c r="O158" s="203"/>
      <c r="P158" s="202">
        <f>SUM(P155:P157)</f>
        <v>-5.626694899999999</v>
      </c>
      <c r="Q158" s="204"/>
    </row>
    <row r="159" ht="12.75">
      <c r="A159" s="236"/>
    </row>
    <row r="160" ht="12.75">
      <c r="A160" s="236"/>
    </row>
    <row r="161" ht="12.75">
      <c r="A161" s="236"/>
    </row>
    <row r="162" ht="13.5" thickBot="1">
      <c r="A162" s="237"/>
    </row>
    <row r="163" spans="1:17" ht="12.75">
      <c r="A163" s="230"/>
      <c r="B163" s="231"/>
      <c r="C163" s="231"/>
      <c r="D163" s="231"/>
      <c r="E163" s="231"/>
      <c r="F163" s="231"/>
      <c r="G163" s="231"/>
      <c r="H163" s="49"/>
      <c r="I163" s="49"/>
      <c r="J163" s="49"/>
      <c r="K163" s="49"/>
      <c r="L163" s="49"/>
      <c r="M163" s="49"/>
      <c r="N163" s="49"/>
      <c r="O163" s="49"/>
      <c r="P163" s="49"/>
      <c r="Q163" s="50"/>
    </row>
    <row r="164" spans="1:17" ht="23.25">
      <c r="A164" s="238" t="s">
        <v>328</v>
      </c>
      <c r="B164" s="222"/>
      <c r="C164" s="222"/>
      <c r="D164" s="222"/>
      <c r="E164" s="222"/>
      <c r="F164" s="222"/>
      <c r="G164" s="222"/>
      <c r="H164" s="18"/>
      <c r="I164" s="18"/>
      <c r="J164" s="18"/>
      <c r="K164" s="18"/>
      <c r="L164" s="18"/>
      <c r="M164" s="18"/>
      <c r="N164" s="18"/>
      <c r="O164" s="18"/>
      <c r="P164" s="18"/>
      <c r="Q164" s="51"/>
    </row>
    <row r="165" spans="1:17" ht="12.75">
      <c r="A165" s="232"/>
      <c r="B165" s="222"/>
      <c r="C165" s="222"/>
      <c r="D165" s="222"/>
      <c r="E165" s="222"/>
      <c r="F165" s="222"/>
      <c r="G165" s="222"/>
      <c r="H165" s="18"/>
      <c r="I165" s="18"/>
      <c r="J165" s="18"/>
      <c r="K165" s="18"/>
      <c r="L165" s="18"/>
      <c r="M165" s="18"/>
      <c r="N165" s="18"/>
      <c r="O165" s="18"/>
      <c r="P165" s="18"/>
      <c r="Q165" s="51"/>
    </row>
    <row r="166" spans="1:17" ht="12.75">
      <c r="A166" s="233"/>
      <c r="B166" s="234"/>
      <c r="C166" s="234"/>
      <c r="D166" s="234"/>
      <c r="E166" s="234"/>
      <c r="F166" s="234"/>
      <c r="G166" s="234"/>
      <c r="H166" s="18"/>
      <c r="I166" s="18"/>
      <c r="J166" s="18"/>
      <c r="K166" s="248" t="s">
        <v>340</v>
      </c>
      <c r="L166" s="18"/>
      <c r="M166" s="18"/>
      <c r="N166" s="18"/>
      <c r="O166" s="18"/>
      <c r="P166" s="248" t="s">
        <v>341</v>
      </c>
      <c r="Q166" s="51"/>
    </row>
    <row r="167" spans="1:17" ht="12.75">
      <c r="A167" s="235"/>
      <c r="B167" s="133"/>
      <c r="C167" s="133"/>
      <c r="D167" s="133"/>
      <c r="E167" s="133"/>
      <c r="F167" s="133"/>
      <c r="G167" s="133"/>
      <c r="H167" s="18"/>
      <c r="I167" s="18"/>
      <c r="J167" s="18"/>
      <c r="K167" s="18"/>
      <c r="L167" s="18"/>
      <c r="M167" s="18"/>
      <c r="N167" s="18"/>
      <c r="O167" s="18"/>
      <c r="P167" s="18"/>
      <c r="Q167" s="51"/>
    </row>
    <row r="168" spans="1:17" ht="12.75">
      <c r="A168" s="235"/>
      <c r="B168" s="133"/>
      <c r="C168" s="133"/>
      <c r="D168" s="133"/>
      <c r="E168" s="133"/>
      <c r="F168" s="133"/>
      <c r="G168" s="133"/>
      <c r="H168" s="18"/>
      <c r="I168" s="18"/>
      <c r="J168" s="18"/>
      <c r="K168" s="18"/>
      <c r="L168" s="18"/>
      <c r="M168" s="18"/>
      <c r="N168" s="18"/>
      <c r="O168" s="18"/>
      <c r="P168" s="18"/>
      <c r="Q168" s="51"/>
    </row>
    <row r="169" spans="1:17" ht="18">
      <c r="A169" s="239" t="s">
        <v>331</v>
      </c>
      <c r="B169" s="223"/>
      <c r="C169" s="223"/>
      <c r="D169" s="224"/>
      <c r="E169" s="224"/>
      <c r="F169" s="225"/>
      <c r="G169" s="224"/>
      <c r="H169" s="18"/>
      <c r="I169" s="18"/>
      <c r="J169" s="18"/>
      <c r="K169" s="396">
        <f>K158</f>
        <v>-8.663616500000002</v>
      </c>
      <c r="L169" s="224" t="s">
        <v>329</v>
      </c>
      <c r="M169" s="18"/>
      <c r="N169" s="18"/>
      <c r="O169" s="18"/>
      <c r="P169" s="396">
        <f>P158</f>
        <v>-5.626694899999999</v>
      </c>
      <c r="Q169" s="245" t="s">
        <v>329</v>
      </c>
    </row>
    <row r="170" spans="1:17" ht="18">
      <c r="A170" s="240"/>
      <c r="B170" s="226"/>
      <c r="C170" s="226"/>
      <c r="D170" s="222"/>
      <c r="E170" s="222"/>
      <c r="F170" s="227"/>
      <c r="G170" s="222"/>
      <c r="H170" s="18"/>
      <c r="I170" s="18"/>
      <c r="J170" s="18"/>
      <c r="K170" s="397"/>
      <c r="L170" s="222"/>
      <c r="M170" s="18"/>
      <c r="N170" s="18"/>
      <c r="O170" s="18"/>
      <c r="P170" s="397"/>
      <c r="Q170" s="246"/>
    </row>
    <row r="171" spans="1:17" ht="18">
      <c r="A171" s="241" t="s">
        <v>330</v>
      </c>
      <c r="B171" s="228"/>
      <c r="C171" s="45"/>
      <c r="D171" s="222"/>
      <c r="E171" s="222"/>
      <c r="F171" s="229"/>
      <c r="G171" s="224"/>
      <c r="H171" s="18"/>
      <c r="I171" s="18"/>
      <c r="J171" s="18"/>
      <c r="K171" s="397">
        <f>'STEPPED UP GENCO'!K40</f>
        <v>1.4086564628999998</v>
      </c>
      <c r="L171" s="224" t="s">
        <v>329</v>
      </c>
      <c r="M171" s="18"/>
      <c r="N171" s="18"/>
      <c r="O171" s="18"/>
      <c r="P171" s="397">
        <f>'STEPPED UP GENCO'!P40</f>
        <v>-2.0854736547000003</v>
      </c>
      <c r="Q171" s="245" t="s">
        <v>329</v>
      </c>
    </row>
    <row r="172" spans="1:17" ht="12.75">
      <c r="A172" s="236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51"/>
    </row>
    <row r="173" spans="1:17" ht="12.75">
      <c r="A173" s="236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51"/>
    </row>
    <row r="174" spans="1:17" ht="12.75">
      <c r="A174" s="236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51"/>
    </row>
    <row r="175" spans="1:17" ht="20.25">
      <c r="A175" s="236"/>
      <c r="B175" s="18"/>
      <c r="C175" s="18"/>
      <c r="D175" s="18"/>
      <c r="E175" s="18"/>
      <c r="F175" s="18"/>
      <c r="G175" s="18"/>
      <c r="H175" s="223"/>
      <c r="I175" s="223"/>
      <c r="J175" s="242" t="s">
        <v>332</v>
      </c>
      <c r="K175" s="352">
        <f>SUM(K169:K174)</f>
        <v>-7.254960037100002</v>
      </c>
      <c r="L175" s="242" t="s">
        <v>329</v>
      </c>
      <c r="M175" s="133"/>
      <c r="N175" s="18"/>
      <c r="O175" s="18"/>
      <c r="P175" s="352">
        <f>SUM(P169:P174)</f>
        <v>-7.712168554699999</v>
      </c>
      <c r="Q175" s="373" t="s">
        <v>329</v>
      </c>
    </row>
    <row r="176" spans="1:17" ht="13.5" thickBot="1">
      <c r="A176" s="237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159"/>
    </row>
  </sheetData>
  <sheetProtection/>
  <printOptions/>
  <pageMargins left="0.51" right="0.5" top="0.58" bottom="0.5" header="0.5" footer="0.5"/>
  <pageSetup horizontalDpi="300" verticalDpi="300" orientation="landscape" scale="59" r:id="rId1"/>
  <rowBreaks count="3" manualBreakCount="3">
    <brk id="62" max="255" man="1"/>
    <brk id="95" max="255" man="1"/>
    <brk id="146" max="255" man="1"/>
  </rowBreaks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01"/>
  <sheetViews>
    <sheetView view="pageBreakPreview" zoomScale="70" zoomScaleNormal="70" zoomScaleSheetLayoutView="70" workbookViewId="0" topLeftCell="A67">
      <selection activeCell="G33" sqref="G33"/>
    </sheetView>
  </sheetViews>
  <sheetFormatPr defaultColWidth="9.140625" defaultRowHeight="12.75"/>
  <cols>
    <col min="1" max="1" width="7.421875" style="465" customWidth="1"/>
    <col min="2" max="2" width="29.57421875" style="465" customWidth="1"/>
    <col min="3" max="3" width="13.28125" style="465" customWidth="1"/>
    <col min="4" max="4" width="9.00390625" style="465" customWidth="1"/>
    <col min="5" max="5" width="16.57421875" style="465" customWidth="1"/>
    <col min="6" max="6" width="10.8515625" style="465" customWidth="1"/>
    <col min="7" max="7" width="14.00390625" style="465" customWidth="1"/>
    <col min="8" max="8" width="13.421875" style="465" customWidth="1"/>
    <col min="9" max="9" width="11.8515625" style="465" customWidth="1"/>
    <col min="10" max="10" width="16.28125" style="465" customWidth="1"/>
    <col min="11" max="11" width="18.00390625" style="465" customWidth="1"/>
    <col min="12" max="12" width="13.421875" style="465" customWidth="1"/>
    <col min="13" max="13" width="16.28125" style="465" customWidth="1"/>
    <col min="14" max="14" width="12.140625" style="465" customWidth="1"/>
    <col min="15" max="15" width="15.28125" style="465" customWidth="1"/>
    <col min="16" max="16" width="18.140625" style="465" customWidth="1"/>
    <col min="17" max="17" width="29.421875" style="465" customWidth="1"/>
    <col min="18" max="19" width="9.140625" style="465" hidden="1" customWidth="1"/>
    <col min="20" max="16384" width="9.140625" style="465" customWidth="1"/>
  </cols>
  <sheetData>
    <row r="1" spans="1:17" ht="23.25" customHeight="1">
      <c r="A1" s="1" t="s">
        <v>238</v>
      </c>
      <c r="P1" s="637" t="str">
        <f>NDPL!$Q$1</f>
        <v>NOVEMBER-2016</v>
      </c>
      <c r="Q1" s="637"/>
    </row>
    <row r="2" ht="12.75">
      <c r="A2" s="16" t="s">
        <v>239</v>
      </c>
    </row>
    <row r="3" ht="20.25" customHeight="1">
      <c r="A3" s="398" t="s">
        <v>154</v>
      </c>
    </row>
    <row r="4" spans="1:16" ht="21" customHeight="1" thickBot="1">
      <c r="A4" s="399" t="s">
        <v>192</v>
      </c>
      <c r="G4" s="514"/>
      <c r="H4" s="514"/>
      <c r="I4" s="48" t="s">
        <v>398</v>
      </c>
      <c r="J4" s="514"/>
      <c r="K4" s="514"/>
      <c r="L4" s="514"/>
      <c r="M4" s="514"/>
      <c r="N4" s="48" t="s">
        <v>399</v>
      </c>
      <c r="O4" s="514"/>
      <c r="P4" s="514"/>
    </row>
    <row r="5" spans="1:17" ht="36.75" customHeight="1" thickBot="1" thickTop="1">
      <c r="A5" s="550" t="s">
        <v>8</v>
      </c>
      <c r="B5" s="551" t="s">
        <v>9</v>
      </c>
      <c r="C5" s="552" t="s">
        <v>1</v>
      </c>
      <c r="D5" s="552" t="s">
        <v>2</v>
      </c>
      <c r="E5" s="552" t="s">
        <v>3</v>
      </c>
      <c r="F5" s="552" t="s">
        <v>10</v>
      </c>
      <c r="G5" s="550" t="str">
        <f>NDPL!G5</f>
        <v>FINAL READING 01/12/2016</v>
      </c>
      <c r="H5" s="552" t="str">
        <f>NDPL!H5</f>
        <v>INTIAL READING 01/11/2016</v>
      </c>
      <c r="I5" s="552" t="s">
        <v>4</v>
      </c>
      <c r="J5" s="552" t="s">
        <v>5</v>
      </c>
      <c r="K5" s="552" t="s">
        <v>6</v>
      </c>
      <c r="L5" s="550" t="str">
        <f>NDPL!G5</f>
        <v>FINAL READING 01/12/2016</v>
      </c>
      <c r="M5" s="552" t="str">
        <f>NDPL!H5</f>
        <v>INTIAL READING 01/11/2016</v>
      </c>
      <c r="N5" s="552" t="s">
        <v>4</v>
      </c>
      <c r="O5" s="552" t="s">
        <v>5</v>
      </c>
      <c r="P5" s="552" t="s">
        <v>6</v>
      </c>
      <c r="Q5" s="583" t="s">
        <v>310</v>
      </c>
    </row>
    <row r="6" ht="2.25" customHeight="1" hidden="1" thickBot="1" thickTop="1"/>
    <row r="7" spans="1:17" ht="19.5" customHeight="1" thickTop="1">
      <c r="A7" s="279"/>
      <c r="B7" s="280" t="s">
        <v>155</v>
      </c>
      <c r="C7" s="281"/>
      <c r="D7" s="36"/>
      <c r="E7" s="36"/>
      <c r="F7" s="36"/>
      <c r="G7" s="29"/>
      <c r="H7" s="477"/>
      <c r="I7" s="477"/>
      <c r="J7" s="477"/>
      <c r="K7" s="477"/>
      <c r="L7" s="478"/>
      <c r="M7" s="477"/>
      <c r="N7" s="477"/>
      <c r="O7" s="477"/>
      <c r="P7" s="477"/>
      <c r="Q7" s="590"/>
    </row>
    <row r="8" spans="1:17" ht="24" customHeight="1">
      <c r="A8" s="268">
        <v>1</v>
      </c>
      <c r="B8" s="311" t="s">
        <v>156</v>
      </c>
      <c r="C8" s="312">
        <v>4865170</v>
      </c>
      <c r="D8" s="127" t="s">
        <v>12</v>
      </c>
      <c r="E8" s="96" t="s">
        <v>347</v>
      </c>
      <c r="F8" s="320">
        <v>5000</v>
      </c>
      <c r="G8" s="341">
        <v>999604</v>
      </c>
      <c r="H8" s="342">
        <v>999610</v>
      </c>
      <c r="I8" s="322">
        <f aca="true" t="shared" si="0" ref="I8:I17">G8-H8</f>
        <v>-6</v>
      </c>
      <c r="J8" s="322">
        <f aca="true" t="shared" si="1" ref="J8:J17">$F8*I8</f>
        <v>-30000</v>
      </c>
      <c r="K8" s="322">
        <f aca="true" t="shared" si="2" ref="K8:K17">J8/1000000</f>
        <v>-0.03</v>
      </c>
      <c r="L8" s="341">
        <v>999701</v>
      </c>
      <c r="M8" s="342">
        <v>999770</v>
      </c>
      <c r="N8" s="322">
        <f aca="true" t="shared" si="3" ref="N8:N17">L8-M8</f>
        <v>-69</v>
      </c>
      <c r="O8" s="322">
        <f aca="true" t="shared" si="4" ref="O8:O17">$F8*N8</f>
        <v>-345000</v>
      </c>
      <c r="P8" s="322">
        <f aca="true" t="shared" si="5" ref="P8:P17">O8/1000000</f>
        <v>-0.345</v>
      </c>
      <c r="Q8" s="481" t="s">
        <v>468</v>
      </c>
    </row>
    <row r="9" spans="1:17" ht="24.75" customHeight="1">
      <c r="A9" s="268">
        <v>2</v>
      </c>
      <c r="B9" s="311" t="s">
        <v>157</v>
      </c>
      <c r="C9" s="312">
        <v>4865095</v>
      </c>
      <c r="D9" s="127" t="s">
        <v>12</v>
      </c>
      <c r="E9" s="96" t="s">
        <v>347</v>
      </c>
      <c r="F9" s="320">
        <v>1333.33</v>
      </c>
      <c r="G9" s="341">
        <v>984748</v>
      </c>
      <c r="H9" s="342">
        <v>984810</v>
      </c>
      <c r="I9" s="322">
        <f t="shared" si="0"/>
        <v>-62</v>
      </c>
      <c r="J9" s="322">
        <f t="shared" si="1"/>
        <v>-82666.45999999999</v>
      </c>
      <c r="K9" s="322">
        <f t="shared" si="2"/>
        <v>-0.08266646</v>
      </c>
      <c r="L9" s="341">
        <v>672679</v>
      </c>
      <c r="M9" s="342">
        <v>672818</v>
      </c>
      <c r="N9" s="322">
        <f t="shared" si="3"/>
        <v>-139</v>
      </c>
      <c r="O9" s="322">
        <f t="shared" si="4"/>
        <v>-185332.87</v>
      </c>
      <c r="P9" s="479">
        <f t="shared" si="5"/>
        <v>-0.18533286999999998</v>
      </c>
      <c r="Q9" s="488"/>
    </row>
    <row r="10" spans="1:17" ht="22.5" customHeight="1">
      <c r="A10" s="268">
        <v>3</v>
      </c>
      <c r="B10" s="311" t="s">
        <v>158</v>
      </c>
      <c r="C10" s="312">
        <v>5295153</v>
      </c>
      <c r="D10" s="127" t="s">
        <v>12</v>
      </c>
      <c r="E10" s="96" t="s">
        <v>347</v>
      </c>
      <c r="F10" s="320">
        <v>400</v>
      </c>
      <c r="G10" s="341">
        <v>1111</v>
      </c>
      <c r="H10" s="342">
        <v>1183</v>
      </c>
      <c r="I10" s="322">
        <f>G10-H10</f>
        <v>-72</v>
      </c>
      <c r="J10" s="322">
        <f t="shared" si="1"/>
        <v>-28800</v>
      </c>
      <c r="K10" s="322">
        <f t="shared" si="2"/>
        <v>-0.0288</v>
      </c>
      <c r="L10" s="341">
        <v>988034</v>
      </c>
      <c r="M10" s="342">
        <v>988204</v>
      </c>
      <c r="N10" s="322">
        <f>L10-M10</f>
        <v>-170</v>
      </c>
      <c r="O10" s="322">
        <f t="shared" si="4"/>
        <v>-68000</v>
      </c>
      <c r="P10" s="322">
        <f t="shared" si="5"/>
        <v>-0.068</v>
      </c>
      <c r="Q10" s="482"/>
    </row>
    <row r="11" spans="1:17" ht="22.5" customHeight="1">
      <c r="A11" s="268"/>
      <c r="B11" s="311"/>
      <c r="C11" s="312">
        <v>5295153</v>
      </c>
      <c r="D11" s="127" t="s">
        <v>12</v>
      </c>
      <c r="E11" s="96" t="s">
        <v>347</v>
      </c>
      <c r="F11" s="320">
        <v>400</v>
      </c>
      <c r="G11" s="341"/>
      <c r="H11" s="342"/>
      <c r="I11" s="322"/>
      <c r="J11" s="322"/>
      <c r="K11" s="322"/>
      <c r="L11" s="341">
        <v>508</v>
      </c>
      <c r="M11" s="342">
        <v>907</v>
      </c>
      <c r="N11" s="322">
        <f>L11-M11</f>
        <v>-399</v>
      </c>
      <c r="O11" s="322">
        <f>$F11*N11</f>
        <v>-159600</v>
      </c>
      <c r="P11" s="322">
        <f>O11/1000000</f>
        <v>-0.1596</v>
      </c>
      <c r="Q11" s="482"/>
    </row>
    <row r="12" spans="1:17" ht="22.5" customHeight="1">
      <c r="A12" s="268">
        <v>4</v>
      </c>
      <c r="B12" s="311" t="s">
        <v>159</v>
      </c>
      <c r="C12" s="312">
        <v>4865151</v>
      </c>
      <c r="D12" s="127" t="s">
        <v>12</v>
      </c>
      <c r="E12" s="96" t="s">
        <v>347</v>
      </c>
      <c r="F12" s="320">
        <v>1000</v>
      </c>
      <c r="G12" s="341">
        <v>16962</v>
      </c>
      <c r="H12" s="342">
        <v>16979</v>
      </c>
      <c r="I12" s="322">
        <f t="shared" si="0"/>
        <v>-17</v>
      </c>
      <c r="J12" s="322">
        <f t="shared" si="1"/>
        <v>-17000</v>
      </c>
      <c r="K12" s="322">
        <f t="shared" si="2"/>
        <v>-0.017</v>
      </c>
      <c r="L12" s="341">
        <v>999569</v>
      </c>
      <c r="M12" s="342">
        <v>999959</v>
      </c>
      <c r="N12" s="322">
        <f t="shared" si="3"/>
        <v>-390</v>
      </c>
      <c r="O12" s="322">
        <f t="shared" si="4"/>
        <v>-390000</v>
      </c>
      <c r="P12" s="322">
        <f t="shared" si="5"/>
        <v>-0.39</v>
      </c>
      <c r="Q12" s="487"/>
    </row>
    <row r="13" spans="1:17" ht="22.5" customHeight="1">
      <c r="A13" s="268">
        <v>5</v>
      </c>
      <c r="B13" s="311" t="s">
        <v>160</v>
      </c>
      <c r="C13" s="312">
        <v>4865152</v>
      </c>
      <c r="D13" s="127" t="s">
        <v>12</v>
      </c>
      <c r="E13" s="96" t="s">
        <v>347</v>
      </c>
      <c r="F13" s="320">
        <v>300</v>
      </c>
      <c r="G13" s="341">
        <v>1605</v>
      </c>
      <c r="H13" s="342">
        <v>1605</v>
      </c>
      <c r="I13" s="322">
        <f t="shared" si="0"/>
        <v>0</v>
      </c>
      <c r="J13" s="322">
        <f t="shared" si="1"/>
        <v>0</v>
      </c>
      <c r="K13" s="322">
        <f t="shared" si="2"/>
        <v>0</v>
      </c>
      <c r="L13" s="341">
        <v>112</v>
      </c>
      <c r="M13" s="342">
        <v>112</v>
      </c>
      <c r="N13" s="322">
        <f t="shared" si="3"/>
        <v>0</v>
      </c>
      <c r="O13" s="322">
        <f t="shared" si="4"/>
        <v>0</v>
      </c>
      <c r="P13" s="322">
        <f t="shared" si="5"/>
        <v>0</v>
      </c>
      <c r="Q13" s="519"/>
    </row>
    <row r="14" spans="1:17" ht="22.5" customHeight="1">
      <c r="A14" s="268">
        <v>6</v>
      </c>
      <c r="B14" s="311" t="s">
        <v>161</v>
      </c>
      <c r="C14" s="312">
        <v>4865111</v>
      </c>
      <c r="D14" s="127" t="s">
        <v>12</v>
      </c>
      <c r="E14" s="96" t="s">
        <v>347</v>
      </c>
      <c r="F14" s="320">
        <v>100</v>
      </c>
      <c r="G14" s="341">
        <v>17252</v>
      </c>
      <c r="H14" s="342">
        <v>17262</v>
      </c>
      <c r="I14" s="322">
        <f>G14-H14</f>
        <v>-10</v>
      </c>
      <c r="J14" s="322">
        <f t="shared" si="1"/>
        <v>-1000</v>
      </c>
      <c r="K14" s="322">
        <f t="shared" si="2"/>
        <v>-0.001</v>
      </c>
      <c r="L14" s="341">
        <v>3752</v>
      </c>
      <c r="M14" s="342">
        <v>3867</v>
      </c>
      <c r="N14" s="322">
        <f>L14-M14</f>
        <v>-115</v>
      </c>
      <c r="O14" s="322">
        <f t="shared" si="4"/>
        <v>-11500</v>
      </c>
      <c r="P14" s="322">
        <f t="shared" si="5"/>
        <v>-0.0115</v>
      </c>
      <c r="Q14" s="482"/>
    </row>
    <row r="15" spans="1:17" ht="22.5" customHeight="1">
      <c r="A15" s="268">
        <v>7</v>
      </c>
      <c r="B15" s="311" t="s">
        <v>162</v>
      </c>
      <c r="C15" s="312">
        <v>4865140</v>
      </c>
      <c r="D15" s="127" t="s">
        <v>12</v>
      </c>
      <c r="E15" s="96" t="s">
        <v>347</v>
      </c>
      <c r="F15" s="320">
        <v>75</v>
      </c>
      <c r="G15" s="341">
        <v>727188</v>
      </c>
      <c r="H15" s="342">
        <v>727524</v>
      </c>
      <c r="I15" s="322">
        <f t="shared" si="0"/>
        <v>-336</v>
      </c>
      <c r="J15" s="322">
        <f t="shared" si="1"/>
        <v>-25200</v>
      </c>
      <c r="K15" s="322">
        <f t="shared" si="2"/>
        <v>-0.0252</v>
      </c>
      <c r="L15" s="341">
        <v>18954</v>
      </c>
      <c r="M15" s="342">
        <v>21210</v>
      </c>
      <c r="N15" s="322">
        <f t="shared" si="3"/>
        <v>-2256</v>
      </c>
      <c r="O15" s="322">
        <f t="shared" si="4"/>
        <v>-169200</v>
      </c>
      <c r="P15" s="322">
        <f t="shared" si="5"/>
        <v>-0.1692</v>
      </c>
      <c r="Q15" s="481"/>
    </row>
    <row r="16" spans="1:17" ht="22.5" customHeight="1">
      <c r="A16" s="268">
        <v>8</v>
      </c>
      <c r="B16" s="560" t="s">
        <v>163</v>
      </c>
      <c r="C16" s="312">
        <v>4865148</v>
      </c>
      <c r="D16" s="127" t="s">
        <v>12</v>
      </c>
      <c r="E16" s="96" t="s">
        <v>347</v>
      </c>
      <c r="F16" s="320">
        <v>75</v>
      </c>
      <c r="G16" s="341">
        <v>983557</v>
      </c>
      <c r="H16" s="342">
        <v>983765</v>
      </c>
      <c r="I16" s="322">
        <f t="shared" si="0"/>
        <v>-208</v>
      </c>
      <c r="J16" s="322">
        <f t="shared" si="1"/>
        <v>-15600</v>
      </c>
      <c r="K16" s="322">
        <f t="shared" si="2"/>
        <v>-0.0156</v>
      </c>
      <c r="L16" s="341">
        <v>994203</v>
      </c>
      <c r="M16" s="342">
        <v>995556</v>
      </c>
      <c r="N16" s="322">
        <f t="shared" si="3"/>
        <v>-1353</v>
      </c>
      <c r="O16" s="322">
        <f t="shared" si="4"/>
        <v>-101475</v>
      </c>
      <c r="P16" s="322">
        <f t="shared" si="5"/>
        <v>-0.101475</v>
      </c>
      <c r="Q16" s="482"/>
    </row>
    <row r="17" spans="1:17" ht="18">
      <c r="A17" s="268">
        <v>9</v>
      </c>
      <c r="B17" s="311" t="s">
        <v>164</v>
      </c>
      <c r="C17" s="312">
        <v>4865181</v>
      </c>
      <c r="D17" s="127" t="s">
        <v>12</v>
      </c>
      <c r="E17" s="96" t="s">
        <v>347</v>
      </c>
      <c r="F17" s="320">
        <v>900</v>
      </c>
      <c r="G17" s="341">
        <v>997428</v>
      </c>
      <c r="H17" s="342">
        <v>997476</v>
      </c>
      <c r="I17" s="322">
        <f t="shared" si="0"/>
        <v>-48</v>
      </c>
      <c r="J17" s="322">
        <f t="shared" si="1"/>
        <v>-43200</v>
      </c>
      <c r="K17" s="322">
        <f t="shared" si="2"/>
        <v>-0.0432</v>
      </c>
      <c r="L17" s="341">
        <v>997765</v>
      </c>
      <c r="M17" s="342">
        <v>998070</v>
      </c>
      <c r="N17" s="322">
        <f t="shared" si="3"/>
        <v>-305</v>
      </c>
      <c r="O17" s="322">
        <f t="shared" si="4"/>
        <v>-274500</v>
      </c>
      <c r="P17" s="322">
        <f t="shared" si="5"/>
        <v>-0.2745</v>
      </c>
      <c r="Q17" s="488"/>
    </row>
    <row r="18" spans="1:17" ht="15.75" customHeight="1">
      <c r="A18" s="268"/>
      <c r="B18" s="313" t="s">
        <v>165</v>
      </c>
      <c r="C18" s="312"/>
      <c r="D18" s="127"/>
      <c r="E18" s="127"/>
      <c r="F18" s="320"/>
      <c r="G18" s="426"/>
      <c r="H18" s="429"/>
      <c r="I18" s="322"/>
      <c r="J18" s="322"/>
      <c r="K18" s="638"/>
      <c r="L18" s="324"/>
      <c r="M18" s="322"/>
      <c r="N18" s="322"/>
      <c r="O18" s="322"/>
      <c r="P18" s="638"/>
      <c r="Q18" s="482"/>
    </row>
    <row r="19" spans="1:17" ht="22.5" customHeight="1">
      <c r="A19" s="268">
        <v>10</v>
      </c>
      <c r="B19" s="311" t="s">
        <v>15</v>
      </c>
      <c r="C19" s="312">
        <v>5128454</v>
      </c>
      <c r="D19" s="127" t="s">
        <v>12</v>
      </c>
      <c r="E19" s="96" t="s">
        <v>347</v>
      </c>
      <c r="F19" s="320">
        <v>-500</v>
      </c>
      <c r="G19" s="341">
        <v>14690</v>
      </c>
      <c r="H19" s="342">
        <v>10909</v>
      </c>
      <c r="I19" s="322">
        <f>G19-H19</f>
        <v>3781</v>
      </c>
      <c r="J19" s="322">
        <f>$F19*I19</f>
        <v>-1890500</v>
      </c>
      <c r="K19" s="322">
        <f>J19/1000000</f>
        <v>-1.8905</v>
      </c>
      <c r="L19" s="341">
        <v>988906</v>
      </c>
      <c r="M19" s="342">
        <v>988872</v>
      </c>
      <c r="N19" s="322">
        <f>L19-M19</f>
        <v>34</v>
      </c>
      <c r="O19" s="322">
        <f>$F19*N19</f>
        <v>-17000</v>
      </c>
      <c r="P19" s="322">
        <f>O19/1000000</f>
        <v>-0.017</v>
      </c>
      <c r="Q19" s="482"/>
    </row>
    <row r="20" spans="1:17" ht="22.5" customHeight="1">
      <c r="A20" s="268">
        <v>11</v>
      </c>
      <c r="B20" s="284" t="s">
        <v>16</v>
      </c>
      <c r="C20" s="312">
        <v>4865025</v>
      </c>
      <c r="D20" s="84" t="s">
        <v>12</v>
      </c>
      <c r="E20" s="96" t="s">
        <v>347</v>
      </c>
      <c r="F20" s="320">
        <v>-1000</v>
      </c>
      <c r="G20" s="341">
        <v>1193</v>
      </c>
      <c r="H20" s="342">
        <v>656</v>
      </c>
      <c r="I20" s="322">
        <f>G20-H20</f>
        <v>537</v>
      </c>
      <c r="J20" s="322">
        <f>$F20*I20</f>
        <v>-537000</v>
      </c>
      <c r="K20" s="322">
        <f>J20/1000000</f>
        <v>-0.537</v>
      </c>
      <c r="L20" s="341">
        <v>999982</v>
      </c>
      <c r="M20" s="342">
        <v>999990</v>
      </c>
      <c r="N20" s="322">
        <f>L20-M20</f>
        <v>-8</v>
      </c>
      <c r="O20" s="322">
        <f>$F20*N20</f>
        <v>8000</v>
      </c>
      <c r="P20" s="322">
        <f>O20/1000000</f>
        <v>0.008</v>
      </c>
      <c r="Q20" s="482"/>
    </row>
    <row r="21" spans="1:17" ht="22.5" customHeight="1">
      <c r="A21" s="268">
        <v>12</v>
      </c>
      <c r="B21" s="311" t="s">
        <v>17</v>
      </c>
      <c r="C21" s="312">
        <v>5100234</v>
      </c>
      <c r="D21" s="127" t="s">
        <v>12</v>
      </c>
      <c r="E21" s="96" t="s">
        <v>347</v>
      </c>
      <c r="F21" s="320">
        <v>-1000</v>
      </c>
      <c r="G21" s="341">
        <v>997199</v>
      </c>
      <c r="H21" s="342">
        <v>997199</v>
      </c>
      <c r="I21" s="322">
        <f>G21-H21</f>
        <v>0</v>
      </c>
      <c r="J21" s="322">
        <f>$F21*I21</f>
        <v>0</v>
      </c>
      <c r="K21" s="322">
        <f>J21/1000000</f>
        <v>0</v>
      </c>
      <c r="L21" s="341">
        <v>996297</v>
      </c>
      <c r="M21" s="342">
        <v>996297</v>
      </c>
      <c r="N21" s="322">
        <f>L21-M21</f>
        <v>0</v>
      </c>
      <c r="O21" s="322">
        <f>$F21*N21</f>
        <v>0</v>
      </c>
      <c r="P21" s="322">
        <f>O21/1000000</f>
        <v>0</v>
      </c>
      <c r="Q21" s="482"/>
    </row>
    <row r="22" spans="1:17" ht="22.5" customHeight="1">
      <c r="A22" s="268">
        <v>13</v>
      </c>
      <c r="B22" s="311" t="s">
        <v>166</v>
      </c>
      <c r="C22" s="312">
        <v>4902499</v>
      </c>
      <c r="D22" s="127" t="s">
        <v>12</v>
      </c>
      <c r="E22" s="96" t="s">
        <v>347</v>
      </c>
      <c r="F22" s="320">
        <v>-1000</v>
      </c>
      <c r="G22" s="341">
        <v>1830</v>
      </c>
      <c r="H22" s="342">
        <v>1616</v>
      </c>
      <c r="I22" s="322">
        <f>G22-H22</f>
        <v>214</v>
      </c>
      <c r="J22" s="322">
        <f>$F22*I22</f>
        <v>-214000</v>
      </c>
      <c r="K22" s="322">
        <f>J22/1000000</f>
        <v>-0.214</v>
      </c>
      <c r="L22" s="341">
        <v>999806</v>
      </c>
      <c r="M22" s="342">
        <v>999856</v>
      </c>
      <c r="N22" s="322">
        <f>L22-M22</f>
        <v>-50</v>
      </c>
      <c r="O22" s="322">
        <f>$F22*N22</f>
        <v>50000</v>
      </c>
      <c r="P22" s="322">
        <f>O22/1000000</f>
        <v>0.05</v>
      </c>
      <c r="Q22" s="482"/>
    </row>
    <row r="23" spans="1:17" ht="22.5" customHeight="1">
      <c r="A23" s="268">
        <v>14</v>
      </c>
      <c r="B23" s="311" t="s">
        <v>439</v>
      </c>
      <c r="C23" s="312">
        <v>5295169</v>
      </c>
      <c r="D23" s="127" t="s">
        <v>12</v>
      </c>
      <c r="E23" s="96" t="s">
        <v>347</v>
      </c>
      <c r="F23" s="320">
        <v>-1000</v>
      </c>
      <c r="G23" s="341">
        <v>962858</v>
      </c>
      <c r="H23" s="342">
        <v>962897</v>
      </c>
      <c r="I23" s="342">
        <f>G23-H23</f>
        <v>-39</v>
      </c>
      <c r="J23" s="342">
        <f>$F23*I23</f>
        <v>39000</v>
      </c>
      <c r="K23" s="342">
        <f>J23/1000000</f>
        <v>0.039</v>
      </c>
      <c r="L23" s="341">
        <v>967759</v>
      </c>
      <c r="M23" s="342">
        <v>967818</v>
      </c>
      <c r="N23" s="342">
        <f>L23-M23</f>
        <v>-59</v>
      </c>
      <c r="O23" s="342">
        <f>$F23*N23</f>
        <v>59000</v>
      </c>
      <c r="P23" s="342">
        <f>O23/1000000</f>
        <v>0.059</v>
      </c>
      <c r="Q23" s="482"/>
    </row>
    <row r="24" spans="1:17" ht="22.5" customHeight="1">
      <c r="A24" s="268"/>
      <c r="B24" s="311"/>
      <c r="C24" s="312">
        <v>5295169</v>
      </c>
      <c r="D24" s="127" t="s">
        <v>12</v>
      </c>
      <c r="E24" s="96" t="s">
        <v>347</v>
      </c>
      <c r="F24" s="320">
        <v>-1000</v>
      </c>
      <c r="G24" s="341">
        <v>964290</v>
      </c>
      <c r="H24" s="342">
        <v>964318</v>
      </c>
      <c r="I24" s="342">
        <f>G24-H24</f>
        <v>-28</v>
      </c>
      <c r="J24" s="342">
        <f>$F24*I24</f>
        <v>28000</v>
      </c>
      <c r="K24" s="342">
        <f>J24/1000000</f>
        <v>0.028</v>
      </c>
      <c r="L24" s="341"/>
      <c r="M24" s="342"/>
      <c r="N24" s="342"/>
      <c r="O24" s="342"/>
      <c r="P24" s="342"/>
      <c r="Q24" s="482"/>
    </row>
    <row r="25" spans="1:17" ht="15" customHeight="1">
      <c r="A25" s="268"/>
      <c r="B25" s="313" t="s">
        <v>167</v>
      </c>
      <c r="C25" s="312"/>
      <c r="D25" s="127"/>
      <c r="E25" s="127"/>
      <c r="F25" s="320"/>
      <c r="G25" s="426"/>
      <c r="H25" s="429"/>
      <c r="I25" s="322"/>
      <c r="J25" s="322"/>
      <c r="K25" s="322"/>
      <c r="L25" s="324"/>
      <c r="M25" s="322"/>
      <c r="N25" s="322"/>
      <c r="O25" s="322"/>
      <c r="P25" s="322"/>
      <c r="Q25" s="482"/>
    </row>
    <row r="26" spans="1:17" ht="18.75" customHeight="1">
      <c r="A26" s="268">
        <v>15</v>
      </c>
      <c r="B26" s="311" t="s">
        <v>15</v>
      </c>
      <c r="C26" s="312">
        <v>5128437</v>
      </c>
      <c r="D26" s="127" t="s">
        <v>12</v>
      </c>
      <c r="E26" s="96" t="s">
        <v>347</v>
      </c>
      <c r="F26" s="320">
        <v>-1000</v>
      </c>
      <c r="G26" s="341">
        <v>985516</v>
      </c>
      <c r="H26" s="342">
        <v>985010</v>
      </c>
      <c r="I26" s="322">
        <f aca="true" t="shared" si="6" ref="I26:I33">G26-H26</f>
        <v>506</v>
      </c>
      <c r="J26" s="322">
        <f aca="true" t="shared" si="7" ref="J26:J33">$F26*I26</f>
        <v>-506000</v>
      </c>
      <c r="K26" s="322">
        <f aca="true" t="shared" si="8" ref="K26:K33">J26/1000000</f>
        <v>-0.506</v>
      </c>
      <c r="L26" s="341">
        <v>967120</v>
      </c>
      <c r="M26" s="342">
        <v>967118</v>
      </c>
      <c r="N26" s="322">
        <f aca="true" t="shared" si="9" ref="N26:N32">L26-M26</f>
        <v>2</v>
      </c>
      <c r="O26" s="322">
        <f aca="true" t="shared" si="10" ref="O26:O32">$F26*N26</f>
        <v>-2000</v>
      </c>
      <c r="P26" s="322">
        <f aca="true" t="shared" si="11" ref="P26:P32">O26/1000000</f>
        <v>-0.002</v>
      </c>
      <c r="Q26" s="511"/>
    </row>
    <row r="27" spans="1:17" ht="17.25" customHeight="1">
      <c r="A27" s="268">
        <v>16</v>
      </c>
      <c r="B27" s="311" t="s">
        <v>16</v>
      </c>
      <c r="C27" s="312">
        <v>5128440</v>
      </c>
      <c r="D27" s="127" t="s">
        <v>12</v>
      </c>
      <c r="E27" s="96" t="s">
        <v>347</v>
      </c>
      <c r="F27" s="320">
        <v>-1000</v>
      </c>
      <c r="G27" s="341">
        <v>60738</v>
      </c>
      <c r="H27" s="342">
        <v>58933</v>
      </c>
      <c r="I27" s="342">
        <f t="shared" si="6"/>
        <v>1805</v>
      </c>
      <c r="J27" s="342">
        <f t="shared" si="7"/>
        <v>-1805000</v>
      </c>
      <c r="K27" s="342">
        <f t="shared" si="8"/>
        <v>-1.805</v>
      </c>
      <c r="L27" s="341">
        <v>985806</v>
      </c>
      <c r="M27" s="342">
        <v>985736</v>
      </c>
      <c r="N27" s="342">
        <f t="shared" si="9"/>
        <v>70</v>
      </c>
      <c r="O27" s="342">
        <f t="shared" si="10"/>
        <v>-70000</v>
      </c>
      <c r="P27" s="342">
        <f t="shared" si="11"/>
        <v>-0.07</v>
      </c>
      <c r="Q27" s="505" t="s">
        <v>455</v>
      </c>
    </row>
    <row r="28" spans="1:17" ht="17.25" customHeight="1">
      <c r="A28" s="268"/>
      <c r="B28" s="311"/>
      <c r="C28" s="312">
        <v>4865004</v>
      </c>
      <c r="D28" s="127" t="s">
        <v>12</v>
      </c>
      <c r="E28" s="96" t="s">
        <v>347</v>
      </c>
      <c r="F28" s="320">
        <v>-1000</v>
      </c>
      <c r="G28" s="341">
        <v>745</v>
      </c>
      <c r="H28" s="342">
        <v>0</v>
      </c>
      <c r="I28" s="342">
        <f t="shared" si="6"/>
        <v>745</v>
      </c>
      <c r="J28" s="342">
        <f t="shared" si="7"/>
        <v>-745000</v>
      </c>
      <c r="K28" s="342">
        <f t="shared" si="8"/>
        <v>-0.745</v>
      </c>
      <c r="L28" s="341">
        <v>26</v>
      </c>
      <c r="M28" s="342">
        <v>0</v>
      </c>
      <c r="N28" s="342">
        <f t="shared" si="9"/>
        <v>26</v>
      </c>
      <c r="O28" s="342">
        <f t="shared" si="10"/>
        <v>-26000</v>
      </c>
      <c r="P28" s="342">
        <f t="shared" si="11"/>
        <v>-0.026</v>
      </c>
      <c r="Q28" s="505" t="s">
        <v>463</v>
      </c>
    </row>
    <row r="29" spans="1:17" ht="17.25" customHeight="1">
      <c r="A29" s="268">
        <v>17</v>
      </c>
      <c r="B29" s="311" t="s">
        <v>17</v>
      </c>
      <c r="C29" s="312">
        <v>5128460</v>
      </c>
      <c r="D29" s="127" t="s">
        <v>12</v>
      </c>
      <c r="E29" s="96" t="s">
        <v>347</v>
      </c>
      <c r="F29" s="320">
        <v>-1000</v>
      </c>
      <c r="G29" s="341">
        <v>37008</v>
      </c>
      <c r="H29" s="342">
        <v>37008</v>
      </c>
      <c r="I29" s="322">
        <f t="shared" si="6"/>
        <v>0</v>
      </c>
      <c r="J29" s="322">
        <f t="shared" si="7"/>
        <v>0</v>
      </c>
      <c r="K29" s="322">
        <f t="shared" si="8"/>
        <v>0</v>
      </c>
      <c r="L29" s="341">
        <v>984852</v>
      </c>
      <c r="M29" s="342">
        <v>984852</v>
      </c>
      <c r="N29" s="322">
        <f t="shared" si="9"/>
        <v>0</v>
      </c>
      <c r="O29" s="322">
        <f t="shared" si="10"/>
        <v>0</v>
      </c>
      <c r="P29" s="322">
        <f t="shared" si="11"/>
        <v>0</v>
      </c>
      <c r="Q29" s="511"/>
    </row>
    <row r="30" spans="1:17" ht="17.25" customHeight="1">
      <c r="A30" s="268"/>
      <c r="B30" s="311"/>
      <c r="C30" s="312"/>
      <c r="D30" s="127"/>
      <c r="E30" s="96"/>
      <c r="F30" s="320"/>
      <c r="G30" s="341"/>
      <c r="H30" s="342"/>
      <c r="I30" s="322"/>
      <c r="J30" s="322"/>
      <c r="K30" s="322">
        <v>-0.144</v>
      </c>
      <c r="L30" s="341"/>
      <c r="M30" s="342"/>
      <c r="N30" s="322"/>
      <c r="O30" s="322"/>
      <c r="P30" s="322">
        <v>0.011</v>
      </c>
      <c r="Q30" s="505" t="s">
        <v>469</v>
      </c>
    </row>
    <row r="31" spans="1:17" ht="17.25" customHeight="1">
      <c r="A31" s="268"/>
      <c r="B31" s="311"/>
      <c r="C31" s="312">
        <v>4865015</v>
      </c>
      <c r="D31" s="127" t="s">
        <v>12</v>
      </c>
      <c r="E31" s="96" t="s">
        <v>347</v>
      </c>
      <c r="F31" s="320">
        <v>-2000</v>
      </c>
      <c r="G31" s="341">
        <v>52</v>
      </c>
      <c r="H31" s="342">
        <v>0</v>
      </c>
      <c r="I31" s="322">
        <f t="shared" si="6"/>
        <v>52</v>
      </c>
      <c r="J31" s="322">
        <f t="shared" si="7"/>
        <v>-104000</v>
      </c>
      <c r="K31" s="322">
        <f t="shared" si="8"/>
        <v>-0.104</v>
      </c>
      <c r="L31" s="341">
        <v>999996</v>
      </c>
      <c r="M31" s="342">
        <v>1000000</v>
      </c>
      <c r="N31" s="322">
        <f t="shared" si="9"/>
        <v>-4</v>
      </c>
      <c r="O31" s="322">
        <f t="shared" si="10"/>
        <v>8000</v>
      </c>
      <c r="P31" s="322">
        <f t="shared" si="11"/>
        <v>0.008</v>
      </c>
      <c r="Q31" s="505" t="s">
        <v>464</v>
      </c>
    </row>
    <row r="32" spans="1:17" ht="17.25" customHeight="1">
      <c r="A32" s="268">
        <v>18</v>
      </c>
      <c r="B32" s="311" t="s">
        <v>166</v>
      </c>
      <c r="C32" s="312">
        <v>5295572</v>
      </c>
      <c r="D32" s="127" t="s">
        <v>12</v>
      </c>
      <c r="E32" s="96" t="s">
        <v>347</v>
      </c>
      <c r="F32" s="320">
        <v>-1000</v>
      </c>
      <c r="G32" s="341">
        <v>3131</v>
      </c>
      <c r="H32" s="342">
        <v>3029</v>
      </c>
      <c r="I32" s="342">
        <f t="shared" si="6"/>
        <v>102</v>
      </c>
      <c r="J32" s="342">
        <f t="shared" si="7"/>
        <v>-102000</v>
      </c>
      <c r="K32" s="342">
        <f t="shared" si="8"/>
        <v>-0.102</v>
      </c>
      <c r="L32" s="341">
        <v>954088</v>
      </c>
      <c r="M32" s="342">
        <v>954096</v>
      </c>
      <c r="N32" s="342">
        <f t="shared" si="9"/>
        <v>-8</v>
      </c>
      <c r="O32" s="342">
        <f t="shared" si="10"/>
        <v>8000</v>
      </c>
      <c r="P32" s="342">
        <f t="shared" si="11"/>
        <v>0.008</v>
      </c>
      <c r="Q32" s="505"/>
    </row>
    <row r="33" spans="1:17" ht="17.25" customHeight="1">
      <c r="A33" s="268"/>
      <c r="B33" s="311"/>
      <c r="C33" s="312">
        <v>5295572</v>
      </c>
      <c r="D33" s="127" t="s">
        <v>12</v>
      </c>
      <c r="E33" s="96" t="s">
        <v>347</v>
      </c>
      <c r="F33" s="320">
        <v>-1000</v>
      </c>
      <c r="G33" s="341">
        <v>998801</v>
      </c>
      <c r="H33" s="342">
        <v>998332</v>
      </c>
      <c r="I33" s="342">
        <f t="shared" si="6"/>
        <v>469</v>
      </c>
      <c r="J33" s="342">
        <f t="shared" si="7"/>
        <v>-469000</v>
      </c>
      <c r="K33" s="342">
        <f t="shared" si="8"/>
        <v>-0.469</v>
      </c>
      <c r="L33" s="341"/>
      <c r="M33" s="342"/>
      <c r="N33" s="342"/>
      <c r="O33" s="342"/>
      <c r="P33" s="342"/>
      <c r="Q33" s="505"/>
    </row>
    <row r="34" spans="1:17" ht="17.25" customHeight="1">
      <c r="A34" s="268"/>
      <c r="B34" s="282" t="s">
        <v>168</v>
      </c>
      <c r="C34" s="312"/>
      <c r="D34" s="84"/>
      <c r="E34" s="84"/>
      <c r="F34" s="320"/>
      <c r="G34" s="426"/>
      <c r="H34" s="429"/>
      <c r="I34" s="322"/>
      <c r="J34" s="322"/>
      <c r="K34" s="322"/>
      <c r="L34" s="324"/>
      <c r="M34" s="322"/>
      <c r="N34" s="322"/>
      <c r="O34" s="322"/>
      <c r="P34" s="322"/>
      <c r="Q34" s="482"/>
    </row>
    <row r="35" spans="1:17" ht="18.75" customHeight="1">
      <c r="A35" s="268">
        <v>19</v>
      </c>
      <c r="B35" s="311" t="s">
        <v>15</v>
      </c>
      <c r="C35" s="312">
        <v>5128451</v>
      </c>
      <c r="D35" s="127" t="s">
        <v>12</v>
      </c>
      <c r="E35" s="96" t="s">
        <v>347</v>
      </c>
      <c r="F35" s="320">
        <v>-500</v>
      </c>
      <c r="G35" s="341">
        <v>998722</v>
      </c>
      <c r="H35" s="342">
        <v>998672</v>
      </c>
      <c r="I35" s="322">
        <f>G35-H35</f>
        <v>50</v>
      </c>
      <c r="J35" s="322">
        <f>$F35*I35</f>
        <v>-25000</v>
      </c>
      <c r="K35" s="322">
        <f>J35/1000000</f>
        <v>-0.025</v>
      </c>
      <c r="L35" s="341">
        <v>992337</v>
      </c>
      <c r="M35" s="342">
        <v>991944</v>
      </c>
      <c r="N35" s="322">
        <f>L35-M35</f>
        <v>393</v>
      </c>
      <c r="O35" s="322">
        <f>$F35*N35</f>
        <v>-196500</v>
      </c>
      <c r="P35" s="322">
        <f>O35/1000000</f>
        <v>-0.1965</v>
      </c>
      <c r="Q35" s="499" t="s">
        <v>467</v>
      </c>
    </row>
    <row r="36" spans="1:17" ht="18.75" customHeight="1">
      <c r="A36" s="268"/>
      <c r="B36" s="311"/>
      <c r="C36" s="312">
        <v>4865009</v>
      </c>
      <c r="D36" s="127" t="s">
        <v>12</v>
      </c>
      <c r="E36" s="96" t="s">
        <v>347</v>
      </c>
      <c r="F36" s="320">
        <v>-1000</v>
      </c>
      <c r="G36" s="341">
        <v>47529</v>
      </c>
      <c r="H36" s="342">
        <v>47462</v>
      </c>
      <c r="I36" s="322">
        <f>G36-H36</f>
        <v>67</v>
      </c>
      <c r="J36" s="322">
        <f>$F36*I36</f>
        <v>-67000</v>
      </c>
      <c r="K36" s="322">
        <f>J36/1000000</f>
        <v>-0.067</v>
      </c>
      <c r="L36" s="341">
        <v>9748</v>
      </c>
      <c r="M36" s="342">
        <v>9753</v>
      </c>
      <c r="N36" s="322">
        <f>L36-M36</f>
        <v>-5</v>
      </c>
      <c r="O36" s="322">
        <f>$F36*N36</f>
        <v>5000</v>
      </c>
      <c r="P36" s="322">
        <f>O36/1000000</f>
        <v>0.005</v>
      </c>
      <c r="Q36" s="499" t="s">
        <v>455</v>
      </c>
    </row>
    <row r="37" spans="1:17" ht="17.25" customHeight="1">
      <c r="A37" s="268">
        <v>20</v>
      </c>
      <c r="B37" s="311" t="s">
        <v>16</v>
      </c>
      <c r="C37" s="312">
        <v>4864970</v>
      </c>
      <c r="D37" s="127" t="s">
        <v>12</v>
      </c>
      <c r="E37" s="96" t="s">
        <v>347</v>
      </c>
      <c r="F37" s="320">
        <v>-1000</v>
      </c>
      <c r="G37" s="341">
        <v>997815</v>
      </c>
      <c r="H37" s="342">
        <v>997803</v>
      </c>
      <c r="I37" s="322">
        <f>G37-H37</f>
        <v>12</v>
      </c>
      <c r="J37" s="322">
        <f>$F37*I37</f>
        <v>-12000</v>
      </c>
      <c r="K37" s="322">
        <f>J37/1000000</f>
        <v>-0.012</v>
      </c>
      <c r="L37" s="341">
        <v>993236</v>
      </c>
      <c r="M37" s="342">
        <v>994363</v>
      </c>
      <c r="N37" s="322">
        <f>L37-M37</f>
        <v>-1127</v>
      </c>
      <c r="O37" s="322">
        <f>$F37*N37</f>
        <v>1127000</v>
      </c>
      <c r="P37" s="322">
        <f>O37/1000000</f>
        <v>1.127</v>
      </c>
      <c r="Q37" s="482"/>
    </row>
    <row r="38" spans="1:17" ht="15.75" customHeight="1">
      <c r="A38" s="268">
        <v>21</v>
      </c>
      <c r="B38" s="311" t="s">
        <v>17</v>
      </c>
      <c r="C38" s="312">
        <v>4902502</v>
      </c>
      <c r="D38" s="127" t="s">
        <v>12</v>
      </c>
      <c r="E38" s="96" t="s">
        <v>347</v>
      </c>
      <c r="F38" s="320">
        <v>-1666.66</v>
      </c>
      <c r="G38" s="341">
        <v>995197</v>
      </c>
      <c r="H38" s="342">
        <v>995195</v>
      </c>
      <c r="I38" s="322">
        <f>G38-H38</f>
        <v>2</v>
      </c>
      <c r="J38" s="322">
        <f>$F38*I38</f>
        <v>-3333.32</v>
      </c>
      <c r="K38" s="322">
        <f>J38/1000000</f>
        <v>-0.0033333200000000003</v>
      </c>
      <c r="L38" s="341">
        <v>996630</v>
      </c>
      <c r="M38" s="342">
        <v>996639</v>
      </c>
      <c r="N38" s="322">
        <f>L38-M38</f>
        <v>-9</v>
      </c>
      <c r="O38" s="322">
        <f>$F38*N38</f>
        <v>14999.94</v>
      </c>
      <c r="P38" s="322">
        <f>O38/1000000</f>
        <v>0.01499994</v>
      </c>
      <c r="Q38" s="482" t="s">
        <v>455</v>
      </c>
    </row>
    <row r="39" spans="1:17" ht="15.75" customHeight="1">
      <c r="A39" s="268">
        <v>22</v>
      </c>
      <c r="B39" s="284" t="s">
        <v>166</v>
      </c>
      <c r="C39" s="312">
        <v>4864995</v>
      </c>
      <c r="D39" s="84" t="s">
        <v>12</v>
      </c>
      <c r="E39" s="96" t="s">
        <v>347</v>
      </c>
      <c r="F39" s="320">
        <v>-1000</v>
      </c>
      <c r="G39" s="341">
        <v>13848</v>
      </c>
      <c r="H39" s="342">
        <v>13768</v>
      </c>
      <c r="I39" s="322">
        <f>G39-H39</f>
        <v>80</v>
      </c>
      <c r="J39" s="322">
        <f>$F39*I39</f>
        <v>-80000</v>
      </c>
      <c r="K39" s="322">
        <f>J39/1000000</f>
        <v>-0.08</v>
      </c>
      <c r="L39" s="341">
        <v>998849</v>
      </c>
      <c r="M39" s="342">
        <v>998996</v>
      </c>
      <c r="N39" s="322">
        <f>L39-M39</f>
        <v>-147</v>
      </c>
      <c r="O39" s="322">
        <f>$F39*N39</f>
        <v>147000</v>
      </c>
      <c r="P39" s="322">
        <f>O39/1000000</f>
        <v>0.147</v>
      </c>
      <c r="Q39" s="500"/>
    </row>
    <row r="40" spans="1:17" ht="17.25" customHeight="1">
      <c r="A40" s="268"/>
      <c r="B40" s="313" t="s">
        <v>169</v>
      </c>
      <c r="C40" s="312"/>
      <c r="D40" s="127"/>
      <c r="E40" s="127"/>
      <c r="F40" s="320"/>
      <c r="G40" s="426"/>
      <c r="H40" s="429"/>
      <c r="I40" s="322"/>
      <c r="J40" s="322"/>
      <c r="K40" s="322"/>
      <c r="L40" s="324"/>
      <c r="M40" s="322"/>
      <c r="N40" s="322"/>
      <c r="O40" s="322"/>
      <c r="P40" s="322"/>
      <c r="Q40" s="482"/>
    </row>
    <row r="41" spans="1:17" ht="19.5" customHeight="1">
      <c r="A41" s="268"/>
      <c r="B41" s="313" t="s">
        <v>39</v>
      </c>
      <c r="C41" s="312"/>
      <c r="D41" s="127"/>
      <c r="E41" s="127"/>
      <c r="F41" s="320"/>
      <c r="G41" s="426"/>
      <c r="H41" s="429"/>
      <c r="I41" s="322"/>
      <c r="J41" s="322"/>
      <c r="K41" s="322"/>
      <c r="L41" s="324"/>
      <c r="M41" s="322"/>
      <c r="N41" s="322"/>
      <c r="O41" s="322"/>
      <c r="P41" s="322"/>
      <c r="Q41" s="482"/>
    </row>
    <row r="42" spans="1:17" ht="22.5" customHeight="1">
      <c r="A42" s="268">
        <v>23</v>
      </c>
      <c r="B42" s="311" t="s">
        <v>170</v>
      </c>
      <c r="C42" s="312">
        <v>5295163</v>
      </c>
      <c r="D42" s="127" t="s">
        <v>12</v>
      </c>
      <c r="E42" s="96" t="s">
        <v>347</v>
      </c>
      <c r="F42" s="320">
        <v>1000</v>
      </c>
      <c r="G42" s="341">
        <v>516</v>
      </c>
      <c r="H42" s="342">
        <v>381</v>
      </c>
      <c r="I42" s="342">
        <f>G42-H42</f>
        <v>135</v>
      </c>
      <c r="J42" s="342">
        <f>$F42*I42</f>
        <v>135000</v>
      </c>
      <c r="K42" s="343">
        <f>J42/1000000</f>
        <v>0.135</v>
      </c>
      <c r="L42" s="341">
        <v>1689</v>
      </c>
      <c r="M42" s="342">
        <v>156</v>
      </c>
      <c r="N42" s="342">
        <f>L42-M42</f>
        <v>1533</v>
      </c>
      <c r="O42" s="342">
        <f>$F42*N42</f>
        <v>1533000</v>
      </c>
      <c r="P42" s="343">
        <f>O42/1000000</f>
        <v>1.533</v>
      </c>
      <c r="Q42" s="482"/>
    </row>
    <row r="43" spans="1:17" ht="18.75" customHeight="1">
      <c r="A43" s="268"/>
      <c r="B43" s="282" t="s">
        <v>171</v>
      </c>
      <c r="C43" s="312"/>
      <c r="D43" s="84"/>
      <c r="E43" s="84"/>
      <c r="F43" s="320"/>
      <c r="G43" s="426"/>
      <c r="H43" s="429"/>
      <c r="I43" s="322"/>
      <c r="J43" s="322"/>
      <c r="K43" s="322"/>
      <c r="L43" s="324"/>
      <c r="M43" s="322"/>
      <c r="N43" s="322"/>
      <c r="O43" s="322"/>
      <c r="P43" s="322"/>
      <c r="Q43" s="482"/>
    </row>
    <row r="44" spans="1:17" ht="22.5" customHeight="1">
      <c r="A44" s="268">
        <v>24</v>
      </c>
      <c r="B44" s="284" t="s">
        <v>15</v>
      </c>
      <c r="C44" s="312">
        <v>5269210</v>
      </c>
      <c r="D44" s="84" t="s">
        <v>12</v>
      </c>
      <c r="E44" s="96" t="s">
        <v>347</v>
      </c>
      <c r="F44" s="320">
        <v>-1000</v>
      </c>
      <c r="G44" s="341">
        <v>981473</v>
      </c>
      <c r="H44" s="342">
        <v>981059</v>
      </c>
      <c r="I44" s="322">
        <f>G44-H44</f>
        <v>414</v>
      </c>
      <c r="J44" s="322">
        <f>$F44*I44</f>
        <v>-414000</v>
      </c>
      <c r="K44" s="322">
        <f>J44/1000000</f>
        <v>-0.414</v>
      </c>
      <c r="L44" s="341">
        <v>986136</v>
      </c>
      <c r="M44" s="342">
        <v>986196</v>
      </c>
      <c r="N44" s="322">
        <f>L44-M44</f>
        <v>-60</v>
      </c>
      <c r="O44" s="322">
        <f>$F44*N44</f>
        <v>60000</v>
      </c>
      <c r="P44" s="322">
        <f>O44/1000000</f>
        <v>0.06</v>
      </c>
      <c r="Q44" s="482"/>
    </row>
    <row r="45" spans="1:17" ht="22.5" customHeight="1">
      <c r="A45" s="268">
        <v>25</v>
      </c>
      <c r="B45" s="311" t="s">
        <v>16</v>
      </c>
      <c r="C45" s="312">
        <v>5269211</v>
      </c>
      <c r="D45" s="127" t="s">
        <v>12</v>
      </c>
      <c r="E45" s="96" t="s">
        <v>347</v>
      </c>
      <c r="F45" s="320">
        <v>-1000</v>
      </c>
      <c r="G45" s="341">
        <v>991700</v>
      </c>
      <c r="H45" s="342">
        <v>991784</v>
      </c>
      <c r="I45" s="322">
        <f>G45-H45</f>
        <v>-84</v>
      </c>
      <c r="J45" s="322">
        <f>$F45*I45</f>
        <v>84000</v>
      </c>
      <c r="K45" s="322">
        <f>J45/1000000</f>
        <v>0.084</v>
      </c>
      <c r="L45" s="341">
        <v>985952</v>
      </c>
      <c r="M45" s="342">
        <v>986082</v>
      </c>
      <c r="N45" s="322">
        <f>L45-M45</f>
        <v>-130</v>
      </c>
      <c r="O45" s="322">
        <f>$F45*N45</f>
        <v>130000</v>
      </c>
      <c r="P45" s="322">
        <f>O45/1000000</f>
        <v>0.13</v>
      </c>
      <c r="Q45" s="562"/>
    </row>
    <row r="46" spans="1:17" ht="18.75" customHeight="1">
      <c r="A46" s="268"/>
      <c r="B46" s="313" t="s">
        <v>172</v>
      </c>
      <c r="C46" s="312"/>
      <c r="D46" s="127"/>
      <c r="E46" s="127"/>
      <c r="F46" s="318"/>
      <c r="G46" s="426"/>
      <c r="H46" s="429"/>
      <c r="I46" s="322"/>
      <c r="J46" s="322"/>
      <c r="K46" s="322"/>
      <c r="L46" s="324"/>
      <c r="M46" s="322"/>
      <c r="N46" s="322"/>
      <c r="O46" s="322"/>
      <c r="P46" s="322"/>
      <c r="Q46" s="482"/>
    </row>
    <row r="47" spans="1:17" ht="22.5" customHeight="1">
      <c r="A47" s="268">
        <v>26</v>
      </c>
      <c r="B47" s="311" t="s">
        <v>428</v>
      </c>
      <c r="C47" s="312">
        <v>4865010</v>
      </c>
      <c r="D47" s="127" t="s">
        <v>12</v>
      </c>
      <c r="E47" s="96" t="s">
        <v>347</v>
      </c>
      <c r="F47" s="320">
        <v>-1000</v>
      </c>
      <c r="G47" s="341">
        <v>995005</v>
      </c>
      <c r="H47" s="342">
        <v>994865</v>
      </c>
      <c r="I47" s="322">
        <f>G47-H47</f>
        <v>140</v>
      </c>
      <c r="J47" s="322">
        <f>$F47*I47</f>
        <v>-140000</v>
      </c>
      <c r="K47" s="322">
        <f>J47/1000000</f>
        <v>-0.14</v>
      </c>
      <c r="L47" s="341">
        <v>991477</v>
      </c>
      <c r="M47" s="342">
        <v>991484</v>
      </c>
      <c r="N47" s="322">
        <f>L47-M47</f>
        <v>-7</v>
      </c>
      <c r="O47" s="322">
        <f>$F47*N47</f>
        <v>7000</v>
      </c>
      <c r="P47" s="322">
        <f>O47/1000000</f>
        <v>0.007</v>
      </c>
      <c r="Q47" s="482"/>
    </row>
    <row r="48" spans="1:17" ht="22.5" customHeight="1">
      <c r="A48" s="268">
        <v>27</v>
      </c>
      <c r="B48" s="311" t="s">
        <v>429</v>
      </c>
      <c r="C48" s="312">
        <v>4864965</v>
      </c>
      <c r="D48" s="127" t="s">
        <v>12</v>
      </c>
      <c r="E48" s="96" t="s">
        <v>347</v>
      </c>
      <c r="F48" s="320">
        <v>-1000</v>
      </c>
      <c r="G48" s="341">
        <v>989948</v>
      </c>
      <c r="H48" s="342">
        <v>989435</v>
      </c>
      <c r="I48" s="322">
        <f>G48-H48</f>
        <v>513</v>
      </c>
      <c r="J48" s="322">
        <f>$F48*I48</f>
        <v>-513000</v>
      </c>
      <c r="K48" s="322">
        <f>J48/1000000</f>
        <v>-0.513</v>
      </c>
      <c r="L48" s="341">
        <v>932135</v>
      </c>
      <c r="M48" s="342">
        <v>932447</v>
      </c>
      <c r="N48" s="322">
        <f>L48-M48</f>
        <v>-312</v>
      </c>
      <c r="O48" s="322">
        <f>$F48*N48</f>
        <v>312000</v>
      </c>
      <c r="P48" s="322">
        <f>O48/1000000</f>
        <v>0.312</v>
      </c>
      <c r="Q48" s="482"/>
    </row>
    <row r="49" spans="1:17" ht="22.5" customHeight="1">
      <c r="A49" s="268">
        <v>28</v>
      </c>
      <c r="B49" s="284" t="s">
        <v>430</v>
      </c>
      <c r="C49" s="312">
        <v>4864933</v>
      </c>
      <c r="D49" s="84" t="s">
        <v>12</v>
      </c>
      <c r="E49" s="96" t="s">
        <v>347</v>
      </c>
      <c r="F49" s="320">
        <v>-1000</v>
      </c>
      <c r="G49" s="341">
        <v>1370</v>
      </c>
      <c r="H49" s="342">
        <v>595</v>
      </c>
      <c r="I49" s="322">
        <f>G49-H49</f>
        <v>775</v>
      </c>
      <c r="J49" s="322">
        <f>$F49*I49</f>
        <v>-775000</v>
      </c>
      <c r="K49" s="322">
        <f>J49/1000000</f>
        <v>-0.775</v>
      </c>
      <c r="L49" s="341">
        <v>34287</v>
      </c>
      <c r="M49" s="342">
        <v>34356</v>
      </c>
      <c r="N49" s="322">
        <f>L49-M49</f>
        <v>-69</v>
      </c>
      <c r="O49" s="322">
        <f>$F49*N49</f>
        <v>69000</v>
      </c>
      <c r="P49" s="322">
        <f>O49/1000000</f>
        <v>0.069</v>
      </c>
      <c r="Q49" s="482"/>
    </row>
    <row r="50" spans="1:17" ht="22.5" customHeight="1">
      <c r="A50" s="268">
        <v>29</v>
      </c>
      <c r="B50" s="311" t="s">
        <v>431</v>
      </c>
      <c r="C50" s="312">
        <v>4864904</v>
      </c>
      <c r="D50" s="127" t="s">
        <v>12</v>
      </c>
      <c r="E50" s="96" t="s">
        <v>347</v>
      </c>
      <c r="F50" s="320">
        <v>-1000</v>
      </c>
      <c r="G50" s="341">
        <v>998089</v>
      </c>
      <c r="H50" s="342">
        <v>998125</v>
      </c>
      <c r="I50" s="322">
        <f>G50-H50</f>
        <v>-36</v>
      </c>
      <c r="J50" s="322">
        <f>$F50*I50</f>
        <v>36000</v>
      </c>
      <c r="K50" s="322">
        <f>J50/1000000</f>
        <v>0.036</v>
      </c>
      <c r="L50" s="341">
        <v>996825</v>
      </c>
      <c r="M50" s="342">
        <v>996832</v>
      </c>
      <c r="N50" s="322">
        <f>L50-M50</f>
        <v>-7</v>
      </c>
      <c r="O50" s="322">
        <f>$F50*N50</f>
        <v>7000</v>
      </c>
      <c r="P50" s="322">
        <f>O50/1000000</f>
        <v>0.007</v>
      </c>
      <c r="Q50" s="482"/>
    </row>
    <row r="51" spans="1:17" ht="22.5" customHeight="1" thickBot="1">
      <c r="A51" s="268">
        <v>30</v>
      </c>
      <c r="B51" s="311" t="s">
        <v>432</v>
      </c>
      <c r="C51" s="312">
        <v>4864907</v>
      </c>
      <c r="D51" s="127" t="s">
        <v>12</v>
      </c>
      <c r="E51" s="96" t="s">
        <v>347</v>
      </c>
      <c r="F51" s="748">
        <v>-1000</v>
      </c>
      <c r="G51" s="341">
        <v>995851</v>
      </c>
      <c r="H51" s="342">
        <v>995924</v>
      </c>
      <c r="I51" s="322">
        <f>G51-H51</f>
        <v>-73</v>
      </c>
      <c r="J51" s="322">
        <f>$F51*I51</f>
        <v>73000</v>
      </c>
      <c r="K51" s="322">
        <f>J51/1000000</f>
        <v>0.073</v>
      </c>
      <c r="L51" s="341">
        <v>862018</v>
      </c>
      <c r="M51" s="342">
        <v>861999</v>
      </c>
      <c r="N51" s="322">
        <f>L51-M51</f>
        <v>19</v>
      </c>
      <c r="O51" s="322">
        <f>$F51*N51</f>
        <v>-19000</v>
      </c>
      <c r="P51" s="322">
        <f>O51/1000000</f>
        <v>-0.019</v>
      </c>
      <c r="Q51" s="482"/>
    </row>
    <row r="52" spans="1:17" ht="18" customHeight="1" thickBot="1" thickTop="1">
      <c r="A52" s="400" t="s">
        <v>336</v>
      </c>
      <c r="B52" s="314"/>
      <c r="C52" s="315"/>
      <c r="D52" s="260"/>
      <c r="E52" s="261"/>
      <c r="F52" s="320"/>
      <c r="G52" s="427"/>
      <c r="H52" s="428"/>
      <c r="I52" s="326"/>
      <c r="J52" s="326"/>
      <c r="K52" s="326"/>
      <c r="L52" s="326"/>
      <c r="M52" s="326"/>
      <c r="N52" s="326"/>
      <c r="O52" s="326"/>
      <c r="P52" s="639" t="str">
        <f>NDPL!$Q$1</f>
        <v>NOVEMBER-2016</v>
      </c>
      <c r="Q52" s="639"/>
    </row>
    <row r="53" spans="1:17" ht="19.5" customHeight="1" thickTop="1">
      <c r="A53" s="279"/>
      <c r="B53" s="282" t="s">
        <v>173</v>
      </c>
      <c r="C53" s="312"/>
      <c r="D53" s="84"/>
      <c r="E53" s="84"/>
      <c r="F53" s="415"/>
      <c r="G53" s="426"/>
      <c r="H53" s="429"/>
      <c r="I53" s="322"/>
      <c r="J53" s="322"/>
      <c r="K53" s="322"/>
      <c r="L53" s="324"/>
      <c r="M53" s="322"/>
      <c r="N53" s="322"/>
      <c r="O53" s="322"/>
      <c r="P53" s="322"/>
      <c r="Q53" s="469"/>
    </row>
    <row r="54" spans="1:17" ht="15" customHeight="1">
      <c r="A54" s="268">
        <v>31</v>
      </c>
      <c r="B54" s="311" t="s">
        <v>15</v>
      </c>
      <c r="C54" s="312">
        <v>4864962</v>
      </c>
      <c r="D54" s="127" t="s">
        <v>12</v>
      </c>
      <c r="E54" s="96" t="s">
        <v>347</v>
      </c>
      <c r="F54" s="320">
        <v>-1000</v>
      </c>
      <c r="G54" s="341">
        <v>288</v>
      </c>
      <c r="H54" s="342">
        <v>364</v>
      </c>
      <c r="I54" s="322">
        <f>G54-H54</f>
        <v>-76</v>
      </c>
      <c r="J54" s="322">
        <f>$F54*I54</f>
        <v>76000</v>
      </c>
      <c r="K54" s="322">
        <f>J54/1000000</f>
        <v>0.076</v>
      </c>
      <c r="L54" s="341">
        <v>999979</v>
      </c>
      <c r="M54" s="342">
        <v>999991</v>
      </c>
      <c r="N54" s="322">
        <f>L54-M54</f>
        <v>-12</v>
      </c>
      <c r="O54" s="322">
        <f>$F54*N54</f>
        <v>12000</v>
      </c>
      <c r="P54" s="322">
        <f>O54/1000000</f>
        <v>0.012</v>
      </c>
      <c r="Q54" s="481" t="s">
        <v>453</v>
      </c>
    </row>
    <row r="55" spans="1:17" ht="16.5" customHeight="1">
      <c r="A55" s="268">
        <v>32</v>
      </c>
      <c r="B55" s="311" t="s">
        <v>16</v>
      </c>
      <c r="C55" s="312">
        <v>5128455</v>
      </c>
      <c r="D55" s="127" t="s">
        <v>12</v>
      </c>
      <c r="E55" s="96" t="s">
        <v>347</v>
      </c>
      <c r="F55" s="320">
        <v>-500</v>
      </c>
      <c r="G55" s="341">
        <v>146</v>
      </c>
      <c r="H55" s="342">
        <v>285</v>
      </c>
      <c r="I55" s="322">
        <f>G55-H55</f>
        <v>-139</v>
      </c>
      <c r="J55" s="322">
        <f>$F55*I55</f>
        <v>69500</v>
      </c>
      <c r="K55" s="322">
        <f>J55/1000000</f>
        <v>0.0695</v>
      </c>
      <c r="L55" s="341">
        <v>998100</v>
      </c>
      <c r="M55" s="342">
        <v>998122</v>
      </c>
      <c r="N55" s="322">
        <f>L55-M55</f>
        <v>-22</v>
      </c>
      <c r="O55" s="322">
        <f>$F55*N55</f>
        <v>11000</v>
      </c>
      <c r="P55" s="322">
        <f>O55/1000000</f>
        <v>0.011</v>
      </c>
      <c r="Q55" s="469"/>
    </row>
    <row r="56" spans="1:17" ht="15.75" customHeight="1">
      <c r="A56" s="268">
        <v>33</v>
      </c>
      <c r="B56" s="311" t="s">
        <v>17</v>
      </c>
      <c r="C56" s="312">
        <v>4864979</v>
      </c>
      <c r="D56" s="127" t="s">
        <v>12</v>
      </c>
      <c r="E56" s="96" t="s">
        <v>347</v>
      </c>
      <c r="F56" s="320">
        <v>-2000</v>
      </c>
      <c r="G56" s="341">
        <v>12252</v>
      </c>
      <c r="H56" s="342">
        <v>10836</v>
      </c>
      <c r="I56" s="322">
        <f>G56-H56</f>
        <v>1416</v>
      </c>
      <c r="J56" s="322">
        <f>$F56*I56</f>
        <v>-2832000</v>
      </c>
      <c r="K56" s="322">
        <f>J56/1000000</f>
        <v>-2.832</v>
      </c>
      <c r="L56" s="341">
        <v>969505</v>
      </c>
      <c r="M56" s="342">
        <v>969503</v>
      </c>
      <c r="N56" s="322">
        <f>L56-M56</f>
        <v>2</v>
      </c>
      <c r="O56" s="322">
        <f>$F56*N56</f>
        <v>-4000</v>
      </c>
      <c r="P56" s="322">
        <f>O56/1000000</f>
        <v>-0.004</v>
      </c>
      <c r="Q56" s="506"/>
    </row>
    <row r="57" spans="1:17" ht="13.5" customHeight="1">
      <c r="A57" s="268"/>
      <c r="B57" s="313" t="s">
        <v>174</v>
      </c>
      <c r="C57" s="312"/>
      <c r="D57" s="127"/>
      <c r="E57" s="127"/>
      <c r="F57" s="320"/>
      <c r="G57" s="426"/>
      <c r="H57" s="429"/>
      <c r="I57" s="322"/>
      <c r="J57" s="322"/>
      <c r="K57" s="322"/>
      <c r="L57" s="324"/>
      <c r="M57" s="322"/>
      <c r="N57" s="322"/>
      <c r="O57" s="322"/>
      <c r="P57" s="322"/>
      <c r="Q57" s="469"/>
    </row>
    <row r="58" spans="1:17" ht="15" customHeight="1">
      <c r="A58" s="268">
        <v>34</v>
      </c>
      <c r="B58" s="311" t="s">
        <v>15</v>
      </c>
      <c r="C58" s="312">
        <v>4864966</v>
      </c>
      <c r="D58" s="127" t="s">
        <v>12</v>
      </c>
      <c r="E58" s="96" t="s">
        <v>347</v>
      </c>
      <c r="F58" s="320">
        <v>-1000</v>
      </c>
      <c r="G58" s="341">
        <v>994647</v>
      </c>
      <c r="H58" s="342">
        <v>994199</v>
      </c>
      <c r="I58" s="322">
        <f>G58-H58</f>
        <v>448</v>
      </c>
      <c r="J58" s="322">
        <f>$F58*I58</f>
        <v>-448000</v>
      </c>
      <c r="K58" s="322">
        <f>J58/1000000</f>
        <v>-0.448</v>
      </c>
      <c r="L58" s="341">
        <v>900276</v>
      </c>
      <c r="M58" s="342">
        <v>900273</v>
      </c>
      <c r="N58" s="322">
        <f>L58-M58</f>
        <v>3</v>
      </c>
      <c r="O58" s="322">
        <f>$F58*N58</f>
        <v>-3000</v>
      </c>
      <c r="P58" s="322">
        <f>O58/1000000</f>
        <v>-0.003</v>
      </c>
      <c r="Q58" s="469"/>
    </row>
    <row r="59" spans="1:17" ht="17.25" customHeight="1">
      <c r="A59" s="268">
        <v>35</v>
      </c>
      <c r="B59" s="311" t="s">
        <v>16</v>
      </c>
      <c r="C59" s="312">
        <v>4864967</v>
      </c>
      <c r="D59" s="127" t="s">
        <v>12</v>
      </c>
      <c r="E59" s="96" t="s">
        <v>347</v>
      </c>
      <c r="F59" s="320">
        <v>-1000</v>
      </c>
      <c r="G59" s="341">
        <v>994407</v>
      </c>
      <c r="H59" s="342">
        <v>994405</v>
      </c>
      <c r="I59" s="322">
        <f>G59-H59</f>
        <v>2</v>
      </c>
      <c r="J59" s="322">
        <f>$F59*I59</f>
        <v>-2000</v>
      </c>
      <c r="K59" s="322">
        <f>J59/1000000</f>
        <v>-0.002</v>
      </c>
      <c r="L59" s="341">
        <v>927473</v>
      </c>
      <c r="M59" s="342">
        <v>927475</v>
      </c>
      <c r="N59" s="322">
        <f>L59-M59</f>
        <v>-2</v>
      </c>
      <c r="O59" s="322">
        <f>$F59*N59</f>
        <v>2000</v>
      </c>
      <c r="P59" s="322">
        <f>O59/1000000</f>
        <v>0.002</v>
      </c>
      <c r="Q59" s="469"/>
    </row>
    <row r="60" spans="1:17" ht="17.25" customHeight="1">
      <c r="A60" s="268">
        <v>36</v>
      </c>
      <c r="B60" s="311" t="s">
        <v>17</v>
      </c>
      <c r="C60" s="312">
        <v>4865000</v>
      </c>
      <c r="D60" s="127" t="s">
        <v>12</v>
      </c>
      <c r="E60" s="96" t="s">
        <v>347</v>
      </c>
      <c r="F60" s="320">
        <v>-1000</v>
      </c>
      <c r="G60" s="341">
        <v>998584</v>
      </c>
      <c r="H60" s="342">
        <v>998111</v>
      </c>
      <c r="I60" s="322">
        <f>G60-H60</f>
        <v>473</v>
      </c>
      <c r="J60" s="322">
        <f>$F60*I60</f>
        <v>-473000</v>
      </c>
      <c r="K60" s="322">
        <f>J60/1000000</f>
        <v>-0.473</v>
      </c>
      <c r="L60" s="341">
        <v>985445</v>
      </c>
      <c r="M60" s="342">
        <v>985440</v>
      </c>
      <c r="N60" s="322">
        <f>L60-M60</f>
        <v>5</v>
      </c>
      <c r="O60" s="322">
        <f>$F60*N60</f>
        <v>-5000</v>
      </c>
      <c r="P60" s="322">
        <f>O60/1000000</f>
        <v>-0.005</v>
      </c>
      <c r="Q60" s="481"/>
    </row>
    <row r="61" spans="1:17" ht="17.25" customHeight="1">
      <c r="A61" s="268">
        <v>37</v>
      </c>
      <c r="B61" s="311" t="s">
        <v>166</v>
      </c>
      <c r="C61" s="312">
        <v>5295171</v>
      </c>
      <c r="D61" s="127" t="s">
        <v>12</v>
      </c>
      <c r="E61" s="96" t="s">
        <v>347</v>
      </c>
      <c r="F61" s="320">
        <v>-1000</v>
      </c>
      <c r="G61" s="341">
        <v>8035</v>
      </c>
      <c r="H61" s="342">
        <v>8586</v>
      </c>
      <c r="I61" s="342">
        <f>G61-H61</f>
        <v>-551</v>
      </c>
      <c r="J61" s="342">
        <f>$F61*I61</f>
        <v>551000</v>
      </c>
      <c r="K61" s="342">
        <f>J61/1000000</f>
        <v>0.551</v>
      </c>
      <c r="L61" s="341">
        <v>8813</v>
      </c>
      <c r="M61" s="342">
        <v>8934</v>
      </c>
      <c r="N61" s="342">
        <f>L61-M61</f>
        <v>-121</v>
      </c>
      <c r="O61" s="342">
        <f>$F61*N61</f>
        <v>121000</v>
      </c>
      <c r="P61" s="342">
        <f>O61/1000000</f>
        <v>0.121</v>
      </c>
      <c r="Q61" s="508"/>
    </row>
    <row r="62" spans="1:17" ht="17.25" customHeight="1">
      <c r="A62" s="268"/>
      <c r="B62" s="313" t="s">
        <v>119</v>
      </c>
      <c r="C62" s="312"/>
      <c r="D62" s="127"/>
      <c r="E62" s="96"/>
      <c r="F62" s="318"/>
      <c r="G62" s="426"/>
      <c r="H62" s="429"/>
      <c r="I62" s="322"/>
      <c r="J62" s="322"/>
      <c r="K62" s="322"/>
      <c r="L62" s="324"/>
      <c r="M62" s="322"/>
      <c r="N62" s="322"/>
      <c r="O62" s="322"/>
      <c r="P62" s="322"/>
      <c r="Q62" s="469"/>
    </row>
    <row r="63" spans="1:17" ht="15.75" customHeight="1">
      <c r="A63" s="268">
        <v>38</v>
      </c>
      <c r="B63" s="311" t="s">
        <v>369</v>
      </c>
      <c r="C63" s="312">
        <v>4864827</v>
      </c>
      <c r="D63" s="127" t="s">
        <v>12</v>
      </c>
      <c r="E63" s="96" t="s">
        <v>347</v>
      </c>
      <c r="F63" s="318">
        <v>-666.666</v>
      </c>
      <c r="G63" s="341">
        <v>969740</v>
      </c>
      <c r="H63" s="342">
        <v>968409</v>
      </c>
      <c r="I63" s="322">
        <f>G63-H63</f>
        <v>1331</v>
      </c>
      <c r="J63" s="322">
        <f>$F63*I63</f>
        <v>-887332.4460000001</v>
      </c>
      <c r="K63" s="322">
        <f>J63/1000000</f>
        <v>-0.8873324460000002</v>
      </c>
      <c r="L63" s="341">
        <v>967289</v>
      </c>
      <c r="M63" s="342">
        <v>967286</v>
      </c>
      <c r="N63" s="322">
        <f>L63-M63</f>
        <v>3</v>
      </c>
      <c r="O63" s="322">
        <f>$F63*N63</f>
        <v>-1999.998</v>
      </c>
      <c r="P63" s="322">
        <f>O63/1000000</f>
        <v>-0.0019999980000000002</v>
      </c>
      <c r="Q63" s="470"/>
    </row>
    <row r="64" spans="1:17" ht="17.25" customHeight="1">
      <c r="A64" s="268">
        <v>39</v>
      </c>
      <c r="B64" s="311" t="s">
        <v>176</v>
      </c>
      <c r="C64" s="312">
        <v>4864952</v>
      </c>
      <c r="D64" s="127" t="s">
        <v>12</v>
      </c>
      <c r="E64" s="96" t="s">
        <v>347</v>
      </c>
      <c r="F64" s="761">
        <v>-2500</v>
      </c>
      <c r="G64" s="341">
        <v>993738</v>
      </c>
      <c r="H64" s="342">
        <v>992910</v>
      </c>
      <c r="I64" s="322">
        <f>G64-H64</f>
        <v>828</v>
      </c>
      <c r="J64" s="322">
        <f>$F64*I64</f>
        <v>-2070000</v>
      </c>
      <c r="K64" s="322">
        <f>J64/1000000</f>
        <v>-2.07</v>
      </c>
      <c r="L64" s="341">
        <v>999814</v>
      </c>
      <c r="M64" s="342">
        <v>999814</v>
      </c>
      <c r="N64" s="322">
        <f>L64-M64</f>
        <v>0</v>
      </c>
      <c r="O64" s="322">
        <f>$F64*N64</f>
        <v>0</v>
      </c>
      <c r="P64" s="322">
        <f>O64/1000000</f>
        <v>0</v>
      </c>
      <c r="Q64" s="469"/>
    </row>
    <row r="65" spans="1:17" ht="18.75" customHeight="1">
      <c r="A65" s="268"/>
      <c r="B65" s="313" t="s">
        <v>371</v>
      </c>
      <c r="C65" s="312"/>
      <c r="D65" s="127"/>
      <c r="E65" s="96"/>
      <c r="F65" s="318"/>
      <c r="G65" s="426"/>
      <c r="H65" s="429"/>
      <c r="I65" s="322"/>
      <c r="J65" s="322"/>
      <c r="K65" s="322"/>
      <c r="L65" s="324"/>
      <c r="M65" s="322"/>
      <c r="N65" s="322"/>
      <c r="O65" s="322"/>
      <c r="P65" s="322"/>
      <c r="Q65" s="469"/>
    </row>
    <row r="66" spans="1:17" ht="21" customHeight="1">
      <c r="A66" s="268">
        <v>40</v>
      </c>
      <c r="B66" s="311" t="s">
        <v>369</v>
      </c>
      <c r="C66" s="312">
        <v>4865024</v>
      </c>
      <c r="D66" s="127" t="s">
        <v>12</v>
      </c>
      <c r="E66" s="96" t="s">
        <v>347</v>
      </c>
      <c r="F66" s="417">
        <v>-2000</v>
      </c>
      <c r="G66" s="341">
        <v>5516</v>
      </c>
      <c r="H66" s="342">
        <v>5316</v>
      </c>
      <c r="I66" s="322">
        <f>G66-H66</f>
        <v>200</v>
      </c>
      <c r="J66" s="322">
        <f>$F66*I66</f>
        <v>-400000</v>
      </c>
      <c r="K66" s="322">
        <f>J66/1000000</f>
        <v>-0.4</v>
      </c>
      <c r="L66" s="341">
        <v>1938</v>
      </c>
      <c r="M66" s="342">
        <v>1924</v>
      </c>
      <c r="N66" s="322">
        <f>L66-M66</f>
        <v>14</v>
      </c>
      <c r="O66" s="322">
        <f>$F66*N66</f>
        <v>-28000</v>
      </c>
      <c r="P66" s="322">
        <f>O66/1000000</f>
        <v>-0.028</v>
      </c>
      <c r="Q66" s="469"/>
    </row>
    <row r="67" spans="1:17" ht="21" customHeight="1">
      <c r="A67" s="268">
        <v>41</v>
      </c>
      <c r="B67" s="311" t="s">
        <v>176</v>
      </c>
      <c r="C67" s="312">
        <v>4864920</v>
      </c>
      <c r="D67" s="127" t="s">
        <v>12</v>
      </c>
      <c r="E67" s="96" t="s">
        <v>347</v>
      </c>
      <c r="F67" s="417">
        <v>-2000</v>
      </c>
      <c r="G67" s="341">
        <v>2495</v>
      </c>
      <c r="H67" s="342">
        <v>2287</v>
      </c>
      <c r="I67" s="322">
        <f>G67-H67</f>
        <v>208</v>
      </c>
      <c r="J67" s="322">
        <f>$F67*I67</f>
        <v>-416000</v>
      </c>
      <c r="K67" s="322">
        <f>J67/1000000</f>
        <v>-0.416</v>
      </c>
      <c r="L67" s="341">
        <v>986</v>
      </c>
      <c r="M67" s="342">
        <v>975</v>
      </c>
      <c r="N67" s="322">
        <f>L67-M67</f>
        <v>11</v>
      </c>
      <c r="O67" s="322">
        <f>$F67*N67</f>
        <v>-22000</v>
      </c>
      <c r="P67" s="322">
        <f>O67/1000000</f>
        <v>-0.022</v>
      </c>
      <c r="Q67" s="469"/>
    </row>
    <row r="68" spans="1:17" ht="18" customHeight="1">
      <c r="A68" s="268"/>
      <c r="B68" s="455" t="s">
        <v>377</v>
      </c>
      <c r="C68" s="312"/>
      <c r="D68" s="127"/>
      <c r="E68" s="96"/>
      <c r="F68" s="417"/>
      <c r="G68" s="341"/>
      <c r="H68" s="342"/>
      <c r="I68" s="322"/>
      <c r="J68" s="322"/>
      <c r="K68" s="322"/>
      <c r="L68" s="341"/>
      <c r="M68" s="342"/>
      <c r="N68" s="322"/>
      <c r="O68" s="322"/>
      <c r="P68" s="322"/>
      <c r="Q68" s="469"/>
    </row>
    <row r="69" spans="1:17" ht="21" customHeight="1">
      <c r="A69" s="268">
        <v>42</v>
      </c>
      <c r="B69" s="311" t="s">
        <v>369</v>
      </c>
      <c r="C69" s="312">
        <v>5128414</v>
      </c>
      <c r="D69" s="127" t="s">
        <v>12</v>
      </c>
      <c r="E69" s="96" t="s">
        <v>347</v>
      </c>
      <c r="F69" s="417">
        <v>-1000</v>
      </c>
      <c r="G69" s="341">
        <v>917280</v>
      </c>
      <c r="H69" s="342">
        <v>917575</v>
      </c>
      <c r="I69" s="322">
        <f>G69-H69</f>
        <v>-295</v>
      </c>
      <c r="J69" s="322">
        <f>$F69*I69</f>
        <v>295000</v>
      </c>
      <c r="K69" s="322">
        <f>J69/1000000</f>
        <v>0.295</v>
      </c>
      <c r="L69" s="341">
        <v>983885</v>
      </c>
      <c r="M69" s="342">
        <v>983892</v>
      </c>
      <c r="N69" s="322">
        <f>L69-M69</f>
        <v>-7</v>
      </c>
      <c r="O69" s="322">
        <f>$F69*N69</f>
        <v>7000</v>
      </c>
      <c r="P69" s="322">
        <f>O69/1000000</f>
        <v>0.007</v>
      </c>
      <c r="Q69" s="469"/>
    </row>
    <row r="70" spans="1:17" ht="21" customHeight="1">
      <c r="A70" s="268">
        <v>43</v>
      </c>
      <c r="B70" s="311" t="s">
        <v>176</v>
      </c>
      <c r="C70" s="312">
        <v>5128416</v>
      </c>
      <c r="D70" s="127" t="s">
        <v>12</v>
      </c>
      <c r="E70" s="96" t="s">
        <v>347</v>
      </c>
      <c r="F70" s="417">
        <v>-1000</v>
      </c>
      <c r="G70" s="341">
        <v>926677</v>
      </c>
      <c r="H70" s="342">
        <v>927166</v>
      </c>
      <c r="I70" s="322">
        <f>G70-H70</f>
        <v>-489</v>
      </c>
      <c r="J70" s="322">
        <f>$F70*I70</f>
        <v>489000</v>
      </c>
      <c r="K70" s="322">
        <f>J70/1000000</f>
        <v>0.489</v>
      </c>
      <c r="L70" s="341">
        <v>987332</v>
      </c>
      <c r="M70" s="342">
        <v>987336</v>
      </c>
      <c r="N70" s="322">
        <f>L70-M70</f>
        <v>-4</v>
      </c>
      <c r="O70" s="322">
        <f>$F70*N70</f>
        <v>4000</v>
      </c>
      <c r="P70" s="322">
        <f>O70/1000000</f>
        <v>0.004</v>
      </c>
      <c r="Q70" s="469"/>
    </row>
    <row r="71" spans="1:17" ht="21" customHeight="1">
      <c r="A71" s="268"/>
      <c r="B71" s="455" t="s">
        <v>386</v>
      </c>
      <c r="C71" s="312"/>
      <c r="D71" s="127"/>
      <c r="E71" s="96"/>
      <c r="F71" s="417"/>
      <c r="G71" s="341"/>
      <c r="H71" s="342"/>
      <c r="I71" s="322"/>
      <c r="J71" s="322"/>
      <c r="K71" s="322"/>
      <c r="L71" s="341"/>
      <c r="M71" s="342"/>
      <c r="N71" s="322"/>
      <c r="O71" s="322"/>
      <c r="P71" s="322"/>
      <c r="Q71" s="469"/>
    </row>
    <row r="72" spans="1:17" ht="21" customHeight="1">
      <c r="A72" s="268">
        <v>44</v>
      </c>
      <c r="B72" s="311" t="s">
        <v>387</v>
      </c>
      <c r="C72" s="312">
        <v>5100228</v>
      </c>
      <c r="D72" s="127" t="s">
        <v>12</v>
      </c>
      <c r="E72" s="96" t="s">
        <v>347</v>
      </c>
      <c r="F72" s="417">
        <v>800</v>
      </c>
      <c r="G72" s="341">
        <v>993087</v>
      </c>
      <c r="H72" s="342">
        <v>993087</v>
      </c>
      <c r="I72" s="322">
        <f aca="true" t="shared" si="12" ref="I72:I77">G72-H72</f>
        <v>0</v>
      </c>
      <c r="J72" s="322">
        <f aca="true" t="shared" si="13" ref="J72:J77">$F72*I72</f>
        <v>0</v>
      </c>
      <c r="K72" s="322">
        <f aca="true" t="shared" si="14" ref="K72:K77">J72/1000000</f>
        <v>0</v>
      </c>
      <c r="L72" s="341">
        <v>1367</v>
      </c>
      <c r="M72" s="342">
        <v>1367</v>
      </c>
      <c r="N72" s="322">
        <f aca="true" t="shared" si="15" ref="N72:N77">L72-M72</f>
        <v>0</v>
      </c>
      <c r="O72" s="322">
        <f aca="true" t="shared" si="16" ref="O72:O77">$F72*N72</f>
        <v>0</v>
      </c>
      <c r="P72" s="322">
        <f aca="true" t="shared" si="17" ref="P72:P77">O72/1000000</f>
        <v>0</v>
      </c>
      <c r="Q72" s="469"/>
    </row>
    <row r="73" spans="1:17" ht="21" customHeight="1">
      <c r="A73" s="268">
        <v>45</v>
      </c>
      <c r="B73" s="362" t="s">
        <v>388</v>
      </c>
      <c r="C73" s="312">
        <v>5128441</v>
      </c>
      <c r="D73" s="127" t="s">
        <v>12</v>
      </c>
      <c r="E73" s="96" t="s">
        <v>347</v>
      </c>
      <c r="F73" s="417">
        <v>800</v>
      </c>
      <c r="G73" s="341">
        <v>29021</v>
      </c>
      <c r="H73" s="342">
        <v>29552</v>
      </c>
      <c r="I73" s="322">
        <f t="shared" si="12"/>
        <v>-531</v>
      </c>
      <c r="J73" s="322">
        <f t="shared" si="13"/>
        <v>-424800</v>
      </c>
      <c r="K73" s="322">
        <f t="shared" si="14"/>
        <v>-0.4248</v>
      </c>
      <c r="L73" s="341">
        <v>6364</v>
      </c>
      <c r="M73" s="342">
        <v>6349</v>
      </c>
      <c r="N73" s="322">
        <f t="shared" si="15"/>
        <v>15</v>
      </c>
      <c r="O73" s="322">
        <f t="shared" si="16"/>
        <v>12000</v>
      </c>
      <c r="P73" s="322">
        <f t="shared" si="17"/>
        <v>0.012</v>
      </c>
      <c r="Q73" s="469"/>
    </row>
    <row r="74" spans="1:17" ht="21" customHeight="1">
      <c r="A74" s="268">
        <v>46</v>
      </c>
      <c r="B74" s="311" t="s">
        <v>363</v>
      </c>
      <c r="C74" s="312">
        <v>5128443</v>
      </c>
      <c r="D74" s="127" t="s">
        <v>12</v>
      </c>
      <c r="E74" s="96" t="s">
        <v>347</v>
      </c>
      <c r="F74" s="417">
        <v>800</v>
      </c>
      <c r="G74" s="341">
        <v>901085</v>
      </c>
      <c r="H74" s="342">
        <v>903109</v>
      </c>
      <c r="I74" s="322">
        <f t="shared" si="12"/>
        <v>-2024</v>
      </c>
      <c r="J74" s="322">
        <f t="shared" si="13"/>
        <v>-1619200</v>
      </c>
      <c r="K74" s="322">
        <f t="shared" si="14"/>
        <v>-1.6192</v>
      </c>
      <c r="L74" s="341">
        <v>997093</v>
      </c>
      <c r="M74" s="342">
        <v>997110</v>
      </c>
      <c r="N74" s="322">
        <f t="shared" si="15"/>
        <v>-17</v>
      </c>
      <c r="O74" s="322">
        <f t="shared" si="16"/>
        <v>-13600</v>
      </c>
      <c r="P74" s="322">
        <f t="shared" si="17"/>
        <v>-0.0136</v>
      </c>
      <c r="Q74" s="469"/>
    </row>
    <row r="75" spans="1:17" ht="21" customHeight="1">
      <c r="A75" s="268">
        <v>47</v>
      </c>
      <c r="B75" s="311" t="s">
        <v>391</v>
      </c>
      <c r="C75" s="312">
        <v>5128407</v>
      </c>
      <c r="D75" s="127" t="s">
        <v>12</v>
      </c>
      <c r="E75" s="96" t="s">
        <v>347</v>
      </c>
      <c r="F75" s="417">
        <v>-2000</v>
      </c>
      <c r="G75" s="341">
        <v>999427</v>
      </c>
      <c r="H75" s="342">
        <v>999427</v>
      </c>
      <c r="I75" s="322">
        <f t="shared" si="12"/>
        <v>0</v>
      </c>
      <c r="J75" s="322">
        <f t="shared" si="13"/>
        <v>0</v>
      </c>
      <c r="K75" s="322">
        <f t="shared" si="14"/>
        <v>0</v>
      </c>
      <c r="L75" s="341">
        <v>30</v>
      </c>
      <c r="M75" s="342">
        <v>30</v>
      </c>
      <c r="N75" s="322">
        <f t="shared" si="15"/>
        <v>0</v>
      </c>
      <c r="O75" s="322">
        <f t="shared" si="16"/>
        <v>0</v>
      </c>
      <c r="P75" s="322">
        <f t="shared" si="17"/>
        <v>0</v>
      </c>
      <c r="Q75" s="469"/>
    </row>
    <row r="76" spans="1:17" ht="21" customHeight="1">
      <c r="A76" s="268">
        <v>48</v>
      </c>
      <c r="B76" s="311" t="s">
        <v>437</v>
      </c>
      <c r="C76" s="312">
        <v>4865049</v>
      </c>
      <c r="D76" s="127" t="s">
        <v>12</v>
      </c>
      <c r="E76" s="96" t="s">
        <v>347</v>
      </c>
      <c r="F76" s="417">
        <v>800</v>
      </c>
      <c r="G76" s="341">
        <v>999846</v>
      </c>
      <c r="H76" s="342">
        <v>999885</v>
      </c>
      <c r="I76" s="322">
        <f t="shared" si="12"/>
        <v>-39</v>
      </c>
      <c r="J76" s="322">
        <f t="shared" si="13"/>
        <v>-31200</v>
      </c>
      <c r="K76" s="322">
        <f t="shared" si="14"/>
        <v>-0.0312</v>
      </c>
      <c r="L76" s="341">
        <v>999791</v>
      </c>
      <c r="M76" s="342">
        <v>999790</v>
      </c>
      <c r="N76" s="322">
        <f t="shared" si="15"/>
        <v>1</v>
      </c>
      <c r="O76" s="322">
        <f t="shared" si="16"/>
        <v>800</v>
      </c>
      <c r="P76" s="322">
        <f t="shared" si="17"/>
        <v>0.0008</v>
      </c>
      <c r="Q76" s="469"/>
    </row>
    <row r="77" spans="1:17" ht="21" customHeight="1">
      <c r="A77" s="268">
        <v>49</v>
      </c>
      <c r="B77" s="311" t="s">
        <v>438</v>
      </c>
      <c r="C77" s="312">
        <v>5129958</v>
      </c>
      <c r="D77" s="127" t="s">
        <v>12</v>
      </c>
      <c r="E77" s="96" t="s">
        <v>347</v>
      </c>
      <c r="F77" s="417">
        <v>1000</v>
      </c>
      <c r="G77" s="341">
        <v>999778</v>
      </c>
      <c r="H77" s="342">
        <v>999851</v>
      </c>
      <c r="I77" s="322">
        <f t="shared" si="12"/>
        <v>-73</v>
      </c>
      <c r="J77" s="322">
        <f t="shared" si="13"/>
        <v>-73000</v>
      </c>
      <c r="K77" s="322">
        <f t="shared" si="14"/>
        <v>-0.073</v>
      </c>
      <c r="L77" s="341">
        <v>619</v>
      </c>
      <c r="M77" s="342">
        <v>617</v>
      </c>
      <c r="N77" s="322">
        <f t="shared" si="15"/>
        <v>2</v>
      </c>
      <c r="O77" s="322">
        <f t="shared" si="16"/>
        <v>2000</v>
      </c>
      <c r="P77" s="322">
        <f t="shared" si="17"/>
        <v>0.002</v>
      </c>
      <c r="Q77" s="469"/>
    </row>
    <row r="78" spans="1:17" ht="21" customHeight="1">
      <c r="A78" s="268"/>
      <c r="B78" s="282" t="s">
        <v>105</v>
      </c>
      <c r="C78" s="312"/>
      <c r="D78" s="84"/>
      <c r="E78" s="84"/>
      <c r="F78" s="318"/>
      <c r="G78" s="426"/>
      <c r="H78" s="429"/>
      <c r="I78" s="322"/>
      <c r="J78" s="322"/>
      <c r="K78" s="322"/>
      <c r="L78" s="324"/>
      <c r="M78" s="322"/>
      <c r="N78" s="322"/>
      <c r="O78" s="322"/>
      <c r="P78" s="322"/>
      <c r="Q78" s="469"/>
    </row>
    <row r="79" spans="1:17" ht="18" customHeight="1">
      <c r="A79" s="268">
        <v>50</v>
      </c>
      <c r="B79" s="311" t="s">
        <v>116</v>
      </c>
      <c r="C79" s="312">
        <v>4864951</v>
      </c>
      <c r="D79" s="127" t="s">
        <v>12</v>
      </c>
      <c r="E79" s="96" t="s">
        <v>347</v>
      </c>
      <c r="F79" s="320">
        <v>1000</v>
      </c>
      <c r="G79" s="341">
        <v>980697</v>
      </c>
      <c r="H79" s="342">
        <v>980697</v>
      </c>
      <c r="I79" s="322">
        <f>G79-H79</f>
        <v>0</v>
      </c>
      <c r="J79" s="322">
        <f>$F79*I79</f>
        <v>0</v>
      </c>
      <c r="K79" s="322">
        <f>J79/1000000</f>
        <v>0</v>
      </c>
      <c r="L79" s="341">
        <v>34257</v>
      </c>
      <c r="M79" s="342">
        <v>34257</v>
      </c>
      <c r="N79" s="322">
        <f>L79-M79</f>
        <v>0</v>
      </c>
      <c r="O79" s="322">
        <f>$F79*N79</f>
        <v>0</v>
      </c>
      <c r="P79" s="322">
        <f>O79/1000000</f>
        <v>0</v>
      </c>
      <c r="Q79" s="469"/>
    </row>
    <row r="80" spans="1:17" ht="17.25" customHeight="1">
      <c r="A80" s="268">
        <v>51</v>
      </c>
      <c r="B80" s="311" t="s">
        <v>117</v>
      </c>
      <c r="C80" s="312">
        <v>4865016</v>
      </c>
      <c r="D80" s="127" t="s">
        <v>12</v>
      </c>
      <c r="E80" s="96" t="s">
        <v>347</v>
      </c>
      <c r="F80" s="320">
        <v>2000</v>
      </c>
      <c r="G80" s="341">
        <v>7</v>
      </c>
      <c r="H80" s="342">
        <v>7</v>
      </c>
      <c r="I80" s="322">
        <f>G80-H80</f>
        <v>0</v>
      </c>
      <c r="J80" s="322">
        <f>$F80*I80</f>
        <v>0</v>
      </c>
      <c r="K80" s="322">
        <f>J80/1000000</f>
        <v>0</v>
      </c>
      <c r="L80" s="341">
        <v>999722</v>
      </c>
      <c r="M80" s="342">
        <v>999722</v>
      </c>
      <c r="N80" s="322">
        <f>L80-M80</f>
        <v>0</v>
      </c>
      <c r="O80" s="322">
        <f>$F80*N80</f>
        <v>0</v>
      </c>
      <c r="P80" s="322">
        <f>O80/1000000</f>
        <v>0</v>
      </c>
      <c r="Q80" s="481"/>
    </row>
    <row r="81" spans="1:17" ht="19.5" customHeight="1">
      <c r="A81" s="268"/>
      <c r="B81" s="313" t="s">
        <v>175</v>
      </c>
      <c r="C81" s="312"/>
      <c r="D81" s="127"/>
      <c r="E81" s="127"/>
      <c r="F81" s="320"/>
      <c r="G81" s="426"/>
      <c r="H81" s="429"/>
      <c r="I81" s="322"/>
      <c r="J81" s="322"/>
      <c r="K81" s="322"/>
      <c r="L81" s="324"/>
      <c r="M81" s="322"/>
      <c r="N81" s="322"/>
      <c r="O81" s="322"/>
      <c r="P81" s="322"/>
      <c r="Q81" s="469"/>
    </row>
    <row r="82" spans="1:17" ht="19.5" customHeight="1">
      <c r="A82" s="268">
        <v>52</v>
      </c>
      <c r="B82" s="311" t="s">
        <v>36</v>
      </c>
      <c r="C82" s="312">
        <v>5128432</v>
      </c>
      <c r="D82" s="127" t="s">
        <v>12</v>
      </c>
      <c r="E82" s="96" t="s">
        <v>347</v>
      </c>
      <c r="F82" s="320">
        <v>-1000</v>
      </c>
      <c r="G82" s="341">
        <v>12904</v>
      </c>
      <c r="H82" s="342">
        <v>9856</v>
      </c>
      <c r="I82" s="322">
        <f>G82-H82</f>
        <v>3048</v>
      </c>
      <c r="J82" s="322">
        <f>$F82*I82</f>
        <v>-3048000</v>
      </c>
      <c r="K82" s="322">
        <f>J82/1000000</f>
        <v>-3.048</v>
      </c>
      <c r="L82" s="341">
        <v>999978</v>
      </c>
      <c r="M82" s="342">
        <v>999976</v>
      </c>
      <c r="N82" s="322">
        <f>L82-M82</f>
        <v>2</v>
      </c>
      <c r="O82" s="322">
        <f>$F82*N82</f>
        <v>-2000</v>
      </c>
      <c r="P82" s="322">
        <f>O82/1000000</f>
        <v>-0.002</v>
      </c>
      <c r="Q82" s="469"/>
    </row>
    <row r="83" spans="1:17" ht="17.25" customHeight="1">
      <c r="A83" s="268">
        <v>53</v>
      </c>
      <c r="B83" s="311" t="s">
        <v>176</v>
      </c>
      <c r="C83" s="312">
        <v>4865020</v>
      </c>
      <c r="D83" s="127" t="s">
        <v>12</v>
      </c>
      <c r="E83" s="96" t="s">
        <v>347</v>
      </c>
      <c r="F83" s="320">
        <v>-1000</v>
      </c>
      <c r="G83" s="341">
        <v>8047</v>
      </c>
      <c r="H83" s="342">
        <v>6586</v>
      </c>
      <c r="I83" s="322">
        <f>G83-H83</f>
        <v>1461</v>
      </c>
      <c r="J83" s="322">
        <f>$F83*I83</f>
        <v>-1461000</v>
      </c>
      <c r="K83" s="322">
        <f>J83/1000000</f>
        <v>-1.461</v>
      </c>
      <c r="L83" s="341">
        <v>999275</v>
      </c>
      <c r="M83" s="342">
        <v>999275</v>
      </c>
      <c r="N83" s="322">
        <f>L83-M83</f>
        <v>0</v>
      </c>
      <c r="O83" s="322">
        <f>$F83*N83</f>
        <v>0</v>
      </c>
      <c r="P83" s="322">
        <f>O83/1000000</f>
        <v>0</v>
      </c>
      <c r="Q83" s="469"/>
    </row>
    <row r="84" spans="1:17" ht="17.25" customHeight="1">
      <c r="A84" s="268">
        <v>54</v>
      </c>
      <c r="B84" s="311" t="s">
        <v>436</v>
      </c>
      <c r="C84" s="312">
        <v>5295148</v>
      </c>
      <c r="D84" s="127" t="s">
        <v>12</v>
      </c>
      <c r="E84" s="96" t="s">
        <v>347</v>
      </c>
      <c r="F84" s="320">
        <v>-1000</v>
      </c>
      <c r="G84" s="341">
        <v>14201</v>
      </c>
      <c r="H84" s="342">
        <v>10195</v>
      </c>
      <c r="I84" s="322">
        <f>G84-H84</f>
        <v>4006</v>
      </c>
      <c r="J84" s="322">
        <f>$F84*I84</f>
        <v>-4006000</v>
      </c>
      <c r="K84" s="322">
        <f>J84/1000000</f>
        <v>-4.006</v>
      </c>
      <c r="L84" s="341">
        <v>999878</v>
      </c>
      <c r="M84" s="342">
        <v>999877</v>
      </c>
      <c r="N84" s="322">
        <f>L84-M84</f>
        <v>1</v>
      </c>
      <c r="O84" s="322">
        <f>$F84*N84</f>
        <v>-1000</v>
      </c>
      <c r="P84" s="322">
        <f>O84/1000000</f>
        <v>-0.001</v>
      </c>
      <c r="Q84" s="469" t="s">
        <v>455</v>
      </c>
    </row>
    <row r="85" spans="1:17" ht="17.25" customHeight="1">
      <c r="A85" s="268"/>
      <c r="B85" s="311"/>
      <c r="C85" s="312">
        <v>4864999</v>
      </c>
      <c r="D85" s="127" t="s">
        <v>12</v>
      </c>
      <c r="E85" s="96" t="s">
        <v>347</v>
      </c>
      <c r="F85" s="320">
        <v>-1000</v>
      </c>
      <c r="G85" s="341">
        <v>691</v>
      </c>
      <c r="H85" s="342">
        <v>0</v>
      </c>
      <c r="I85" s="322">
        <f>G85-H85</f>
        <v>691</v>
      </c>
      <c r="J85" s="322">
        <f>$F85*I85</f>
        <v>-691000</v>
      </c>
      <c r="K85" s="322">
        <f>J85/1000000</f>
        <v>-0.691</v>
      </c>
      <c r="L85" s="341">
        <v>999997</v>
      </c>
      <c r="M85" s="342">
        <v>1000000</v>
      </c>
      <c r="N85" s="322">
        <f>L85-M85</f>
        <v>-3</v>
      </c>
      <c r="O85" s="322">
        <f>$F85*N85</f>
        <v>3000</v>
      </c>
      <c r="P85" s="322">
        <f>O85/1000000</f>
        <v>0.003</v>
      </c>
      <c r="Q85" s="469" t="s">
        <v>466</v>
      </c>
    </row>
    <row r="86" spans="1:17" ht="15.75" customHeight="1">
      <c r="A86" s="268"/>
      <c r="B86" s="316" t="s">
        <v>27</v>
      </c>
      <c r="C86" s="285"/>
      <c r="D86" s="55"/>
      <c r="E86" s="55"/>
      <c r="F86" s="320"/>
      <c r="G86" s="426"/>
      <c r="H86" s="429"/>
      <c r="I86" s="322"/>
      <c r="J86" s="322"/>
      <c r="K86" s="322"/>
      <c r="L86" s="324"/>
      <c r="M86" s="322"/>
      <c r="N86" s="322"/>
      <c r="O86" s="322"/>
      <c r="P86" s="322"/>
      <c r="Q86" s="469"/>
    </row>
    <row r="87" spans="1:17" ht="21" customHeight="1">
      <c r="A87" s="268">
        <v>55</v>
      </c>
      <c r="B87" s="88" t="s">
        <v>81</v>
      </c>
      <c r="C87" s="335">
        <v>5295192</v>
      </c>
      <c r="D87" s="327" t="s">
        <v>12</v>
      </c>
      <c r="E87" s="327" t="s">
        <v>347</v>
      </c>
      <c r="F87" s="335">
        <v>100</v>
      </c>
      <c r="G87" s="341">
        <v>5077</v>
      </c>
      <c r="H87" s="342">
        <v>5077</v>
      </c>
      <c r="I87" s="342">
        <f>G87-H87</f>
        <v>0</v>
      </c>
      <c r="J87" s="342">
        <f>$F87*I87</f>
        <v>0</v>
      </c>
      <c r="K87" s="343">
        <f>J87/1000000</f>
        <v>0</v>
      </c>
      <c r="L87" s="341">
        <v>7682</v>
      </c>
      <c r="M87" s="342">
        <v>6685</v>
      </c>
      <c r="N87" s="342">
        <f>L87-M87</f>
        <v>997</v>
      </c>
      <c r="O87" s="342">
        <f>$F87*N87</f>
        <v>99700</v>
      </c>
      <c r="P87" s="343">
        <f>O87/1000000</f>
        <v>0.0997</v>
      </c>
      <c r="Q87" s="469"/>
    </row>
    <row r="88" spans="1:17" ht="15.75" customHeight="1">
      <c r="A88" s="268"/>
      <c r="B88" s="313" t="s">
        <v>47</v>
      </c>
      <c r="C88" s="312"/>
      <c r="D88" s="127"/>
      <c r="E88" s="127"/>
      <c r="F88" s="320"/>
      <c r="G88" s="426"/>
      <c r="H88" s="429"/>
      <c r="I88" s="322"/>
      <c r="J88" s="322"/>
      <c r="K88" s="322"/>
      <c r="L88" s="324"/>
      <c r="M88" s="322"/>
      <c r="N88" s="322"/>
      <c r="O88" s="322"/>
      <c r="P88" s="322"/>
      <c r="Q88" s="469"/>
    </row>
    <row r="89" spans="1:17" ht="18" customHeight="1">
      <c r="A89" s="268">
        <v>56</v>
      </c>
      <c r="B89" s="311" t="s">
        <v>348</v>
      </c>
      <c r="C89" s="312">
        <v>5295128</v>
      </c>
      <c r="D89" s="127" t="s">
        <v>12</v>
      </c>
      <c r="E89" s="96" t="s">
        <v>347</v>
      </c>
      <c r="F89" s="320">
        <v>50</v>
      </c>
      <c r="G89" s="341">
        <v>971880</v>
      </c>
      <c r="H89" s="342">
        <v>973342</v>
      </c>
      <c r="I89" s="322">
        <f>G89-H89</f>
        <v>-1462</v>
      </c>
      <c r="J89" s="322">
        <f>$F89*I89</f>
        <v>-73100</v>
      </c>
      <c r="K89" s="322">
        <f>J89/1000000</f>
        <v>-0.0731</v>
      </c>
      <c r="L89" s="341">
        <v>1962</v>
      </c>
      <c r="M89" s="342">
        <v>1962</v>
      </c>
      <c r="N89" s="322">
        <f>L89-M89</f>
        <v>0</v>
      </c>
      <c r="O89" s="322">
        <f>$F89*N89</f>
        <v>0</v>
      </c>
      <c r="P89" s="322">
        <f>O89/1000000</f>
        <v>0</v>
      </c>
      <c r="Q89" s="470"/>
    </row>
    <row r="90" spans="1:17" ht="18" customHeight="1">
      <c r="A90" s="268">
        <v>57</v>
      </c>
      <c r="B90" s="311" t="s">
        <v>445</v>
      </c>
      <c r="C90" s="312">
        <v>5295156</v>
      </c>
      <c r="D90" s="127" t="s">
        <v>12</v>
      </c>
      <c r="E90" s="96" t="s">
        <v>347</v>
      </c>
      <c r="F90" s="320">
        <v>400</v>
      </c>
      <c r="G90" s="341">
        <v>997509</v>
      </c>
      <c r="H90" s="342">
        <v>998286</v>
      </c>
      <c r="I90" s="322">
        <f>G90-H90</f>
        <v>-777</v>
      </c>
      <c r="J90" s="322">
        <f>$F90*I90</f>
        <v>-310800</v>
      </c>
      <c r="K90" s="322">
        <f>J90/1000000</f>
        <v>-0.3108</v>
      </c>
      <c r="L90" s="341">
        <v>681</v>
      </c>
      <c r="M90" s="342">
        <v>553</v>
      </c>
      <c r="N90" s="322">
        <f>L90-M90</f>
        <v>128</v>
      </c>
      <c r="O90" s="322">
        <f>$F90*N90</f>
        <v>51200</v>
      </c>
      <c r="P90" s="322">
        <f>O90/1000000</f>
        <v>0.0512</v>
      </c>
      <c r="Q90" s="470"/>
    </row>
    <row r="91" spans="1:17" ht="18" customHeight="1">
      <c r="A91" s="268">
        <v>58</v>
      </c>
      <c r="B91" s="311" t="s">
        <v>446</v>
      </c>
      <c r="C91" s="312">
        <v>5295157</v>
      </c>
      <c r="D91" s="127" t="s">
        <v>12</v>
      </c>
      <c r="E91" s="96" t="s">
        <v>347</v>
      </c>
      <c r="F91" s="320">
        <v>400</v>
      </c>
      <c r="G91" s="341">
        <v>999322</v>
      </c>
      <c r="H91" s="342">
        <v>999669</v>
      </c>
      <c r="I91" s="322">
        <f>G91-H91</f>
        <v>-347</v>
      </c>
      <c r="J91" s="322">
        <f>$F91*I91</f>
        <v>-138800</v>
      </c>
      <c r="K91" s="322">
        <f>J91/1000000</f>
        <v>-0.1388</v>
      </c>
      <c r="L91" s="341">
        <v>570</v>
      </c>
      <c r="M91" s="342">
        <v>604</v>
      </c>
      <c r="N91" s="322">
        <f>L91-M91</f>
        <v>-34</v>
      </c>
      <c r="O91" s="322">
        <f>$F91*N91</f>
        <v>-13600</v>
      </c>
      <c r="P91" s="322">
        <f>O91/1000000</f>
        <v>-0.0136</v>
      </c>
      <c r="Q91" s="470"/>
    </row>
    <row r="92" spans="1:17" ht="15.75" customHeight="1">
      <c r="A92" s="317"/>
      <c r="B92" s="316" t="s">
        <v>309</v>
      </c>
      <c r="C92" s="312"/>
      <c r="D92" s="127"/>
      <c r="E92" s="127"/>
      <c r="F92" s="320"/>
      <c r="G92" s="426"/>
      <c r="H92" s="429"/>
      <c r="I92" s="322"/>
      <c r="J92" s="322"/>
      <c r="K92" s="322"/>
      <c r="L92" s="324"/>
      <c r="M92" s="322"/>
      <c r="N92" s="322"/>
      <c r="O92" s="322"/>
      <c r="P92" s="322"/>
      <c r="Q92" s="469"/>
    </row>
    <row r="93" spans="1:17" ht="21" customHeight="1">
      <c r="A93" s="268">
        <v>59</v>
      </c>
      <c r="B93" s="537" t="s">
        <v>351</v>
      </c>
      <c r="C93" s="312">
        <v>4865174</v>
      </c>
      <c r="D93" s="96" t="s">
        <v>12</v>
      </c>
      <c r="E93" s="96" t="s">
        <v>347</v>
      </c>
      <c r="F93" s="320">
        <v>1000</v>
      </c>
      <c r="G93" s="341">
        <v>0</v>
      </c>
      <c r="H93" s="342">
        <v>0</v>
      </c>
      <c r="I93" s="322">
        <f>G93-H93</f>
        <v>0</v>
      </c>
      <c r="J93" s="322">
        <f>$F93*I93</f>
        <v>0</v>
      </c>
      <c r="K93" s="322">
        <f>J93/1000000</f>
        <v>0</v>
      </c>
      <c r="L93" s="341">
        <v>2</v>
      </c>
      <c r="M93" s="342">
        <v>1</v>
      </c>
      <c r="N93" s="322">
        <f>L93-M93</f>
        <v>1</v>
      </c>
      <c r="O93" s="322">
        <f>$F93*N93</f>
        <v>1000</v>
      </c>
      <c r="P93" s="322">
        <f>O93/1000000</f>
        <v>0.001</v>
      </c>
      <c r="Q93" s="505"/>
    </row>
    <row r="94" spans="1:17" ht="16.5" customHeight="1">
      <c r="A94" s="268"/>
      <c r="B94" s="316" t="s">
        <v>35</v>
      </c>
      <c r="C94" s="335"/>
      <c r="D94" s="349"/>
      <c r="E94" s="327"/>
      <c r="F94" s="335"/>
      <c r="G94" s="430"/>
      <c r="H94" s="429"/>
      <c r="I94" s="342"/>
      <c r="J94" s="342"/>
      <c r="K94" s="343"/>
      <c r="L94" s="341"/>
      <c r="M94" s="342"/>
      <c r="N94" s="342"/>
      <c r="O94" s="342"/>
      <c r="P94" s="343"/>
      <c r="Q94" s="469"/>
    </row>
    <row r="95" spans="1:17" ht="18" customHeight="1">
      <c r="A95" s="268">
        <v>60</v>
      </c>
      <c r="B95" s="537" t="s">
        <v>363</v>
      </c>
      <c r="C95" s="335">
        <v>5128439</v>
      </c>
      <c r="D95" s="348" t="s">
        <v>12</v>
      </c>
      <c r="E95" s="327" t="s">
        <v>347</v>
      </c>
      <c r="F95" s="335">
        <v>800</v>
      </c>
      <c r="G95" s="341">
        <v>991696</v>
      </c>
      <c r="H95" s="342">
        <v>992544</v>
      </c>
      <c r="I95" s="342">
        <f>G95-H95</f>
        <v>-848</v>
      </c>
      <c r="J95" s="342">
        <f>$F95*I95</f>
        <v>-678400</v>
      </c>
      <c r="K95" s="343">
        <f>J95/1000000</f>
        <v>-0.6784</v>
      </c>
      <c r="L95" s="341">
        <v>999703</v>
      </c>
      <c r="M95" s="342">
        <v>999901</v>
      </c>
      <c r="N95" s="342">
        <f>L95-M95</f>
        <v>-198</v>
      </c>
      <c r="O95" s="342">
        <f>$F95*N95</f>
        <v>-158400</v>
      </c>
      <c r="P95" s="343">
        <f>O95/1000000</f>
        <v>-0.1584</v>
      </c>
      <c r="Q95" s="481"/>
    </row>
    <row r="96" spans="1:17" ht="18" customHeight="1">
      <c r="A96" s="268"/>
      <c r="B96" s="746" t="s">
        <v>442</v>
      </c>
      <c r="C96" s="335"/>
      <c r="D96" s="348"/>
      <c r="E96" s="327"/>
      <c r="F96" s="335"/>
      <c r="G96" s="341"/>
      <c r="H96" s="342"/>
      <c r="I96" s="342"/>
      <c r="J96" s="342"/>
      <c r="K96" s="342"/>
      <c r="L96" s="341"/>
      <c r="M96" s="342"/>
      <c r="N96" s="342"/>
      <c r="O96" s="342"/>
      <c r="P96" s="342"/>
      <c r="Q96" s="481"/>
    </row>
    <row r="97" spans="1:17" ht="18" customHeight="1">
      <c r="A97" s="268">
        <v>61</v>
      </c>
      <c r="B97" s="747" t="s">
        <v>443</v>
      </c>
      <c r="C97" s="335">
        <v>5295127</v>
      </c>
      <c r="D97" s="348" t="s">
        <v>12</v>
      </c>
      <c r="E97" s="327" t="s">
        <v>347</v>
      </c>
      <c r="F97" s="335">
        <v>100</v>
      </c>
      <c r="G97" s="341">
        <v>165760</v>
      </c>
      <c r="H97" s="342">
        <v>150108</v>
      </c>
      <c r="I97" s="342">
        <f>G97-H97</f>
        <v>15652</v>
      </c>
      <c r="J97" s="342">
        <f>$F97*I97</f>
        <v>1565200</v>
      </c>
      <c r="K97" s="343">
        <f>J97/1000000</f>
        <v>1.5652</v>
      </c>
      <c r="L97" s="341">
        <v>263</v>
      </c>
      <c r="M97" s="342">
        <v>259</v>
      </c>
      <c r="N97" s="342">
        <f>L97-M97</f>
        <v>4</v>
      </c>
      <c r="O97" s="342">
        <f>$F97*N97</f>
        <v>400</v>
      </c>
      <c r="P97" s="343">
        <f>O97/1000000</f>
        <v>0.0004</v>
      </c>
      <c r="Q97" s="481"/>
    </row>
    <row r="98" spans="1:17" ht="18" customHeight="1">
      <c r="A98" s="268">
        <v>62</v>
      </c>
      <c r="B98" s="747" t="s">
        <v>447</v>
      </c>
      <c r="C98" s="335">
        <v>5128400</v>
      </c>
      <c r="D98" s="348" t="s">
        <v>12</v>
      </c>
      <c r="E98" s="327" t="s">
        <v>347</v>
      </c>
      <c r="F98" s="335">
        <v>1000</v>
      </c>
      <c r="G98" s="341">
        <v>1127</v>
      </c>
      <c r="H98" s="342">
        <v>750</v>
      </c>
      <c r="I98" s="342">
        <f>G98-H98</f>
        <v>377</v>
      </c>
      <c r="J98" s="342">
        <f>$F98*I98</f>
        <v>377000</v>
      </c>
      <c r="K98" s="343">
        <f>J98/1000000</f>
        <v>0.377</v>
      </c>
      <c r="L98" s="341">
        <v>160</v>
      </c>
      <c r="M98" s="342">
        <v>160</v>
      </c>
      <c r="N98" s="342">
        <f>L98-M98</f>
        <v>0</v>
      </c>
      <c r="O98" s="342">
        <f>$F98*N98</f>
        <v>0</v>
      </c>
      <c r="P98" s="343">
        <f>O98/1000000</f>
        <v>0</v>
      </c>
      <c r="Q98" s="481"/>
    </row>
    <row r="99" spans="1:17" ht="18" customHeight="1">
      <c r="A99" s="268"/>
      <c r="B99" s="747"/>
      <c r="C99" s="335"/>
      <c r="D99" s="348"/>
      <c r="E99" s="327"/>
      <c r="F99" s="335"/>
      <c r="G99" s="341"/>
      <c r="H99" s="342"/>
      <c r="I99" s="342"/>
      <c r="J99" s="342"/>
      <c r="K99" s="342">
        <v>-0.0126</v>
      </c>
      <c r="L99" s="341"/>
      <c r="M99" s="342"/>
      <c r="N99" s="342"/>
      <c r="O99" s="342"/>
      <c r="P99" s="342">
        <v>0</v>
      </c>
      <c r="Q99" s="481" t="s">
        <v>469</v>
      </c>
    </row>
    <row r="100" spans="1:17" ht="18" customHeight="1">
      <c r="A100" s="268"/>
      <c r="B100" s="316" t="s">
        <v>187</v>
      </c>
      <c r="C100" s="335"/>
      <c r="D100" s="348"/>
      <c r="E100" s="327"/>
      <c r="F100" s="335"/>
      <c r="G100" s="430"/>
      <c r="H100" s="429"/>
      <c r="I100" s="342"/>
      <c r="J100" s="342"/>
      <c r="K100" s="342"/>
      <c r="L100" s="341"/>
      <c r="M100" s="342"/>
      <c r="N100" s="342"/>
      <c r="O100" s="342"/>
      <c r="P100" s="342"/>
      <c r="Q100" s="469"/>
    </row>
    <row r="101" spans="1:17" ht="19.5" customHeight="1">
      <c r="A101" s="268">
        <v>63</v>
      </c>
      <c r="B101" s="311" t="s">
        <v>365</v>
      </c>
      <c r="C101" s="335">
        <v>4902555</v>
      </c>
      <c r="D101" s="348" t="s">
        <v>12</v>
      </c>
      <c r="E101" s="327" t="s">
        <v>347</v>
      </c>
      <c r="F101" s="335">
        <v>75</v>
      </c>
      <c r="G101" s="341">
        <v>6246</v>
      </c>
      <c r="H101" s="342">
        <v>5420</v>
      </c>
      <c r="I101" s="342">
        <f>G101-H101</f>
        <v>826</v>
      </c>
      <c r="J101" s="342">
        <f>$F101*I101</f>
        <v>61950</v>
      </c>
      <c r="K101" s="343">
        <f>J101/1000000</f>
        <v>0.06195</v>
      </c>
      <c r="L101" s="341">
        <v>12453</v>
      </c>
      <c r="M101" s="342">
        <v>12446</v>
      </c>
      <c r="N101" s="342">
        <f>L101-M101</f>
        <v>7</v>
      </c>
      <c r="O101" s="342">
        <f>$F101*N101</f>
        <v>525</v>
      </c>
      <c r="P101" s="343">
        <f>O101/1000000</f>
        <v>0.000525</v>
      </c>
      <c r="Q101" s="481"/>
    </row>
    <row r="102" spans="1:17" ht="15.75" customHeight="1">
      <c r="A102" s="268">
        <v>64</v>
      </c>
      <c r="B102" s="311" t="s">
        <v>366</v>
      </c>
      <c r="C102" s="335">
        <v>4902581</v>
      </c>
      <c r="D102" s="348" t="s">
        <v>12</v>
      </c>
      <c r="E102" s="327" t="s">
        <v>347</v>
      </c>
      <c r="F102" s="335">
        <v>100</v>
      </c>
      <c r="G102" s="341">
        <v>2103</v>
      </c>
      <c r="H102" s="342">
        <v>1918</v>
      </c>
      <c r="I102" s="342">
        <f>G102-H102</f>
        <v>185</v>
      </c>
      <c r="J102" s="342">
        <f>$F102*I102</f>
        <v>18500</v>
      </c>
      <c r="K102" s="343">
        <f>J102/1000000</f>
        <v>0.0185</v>
      </c>
      <c r="L102" s="341">
        <v>4413</v>
      </c>
      <c r="M102" s="342">
        <v>4410</v>
      </c>
      <c r="N102" s="342">
        <f>L102-M102</f>
        <v>3</v>
      </c>
      <c r="O102" s="342">
        <f>$F102*N102</f>
        <v>300</v>
      </c>
      <c r="P102" s="343">
        <f>O102/1000000</f>
        <v>0.0003</v>
      </c>
      <c r="Q102" s="469"/>
    </row>
    <row r="103" spans="1:17" ht="14.25" customHeight="1">
      <c r="A103" s="268"/>
      <c r="B103" s="316" t="s">
        <v>419</v>
      </c>
      <c r="C103" s="335"/>
      <c r="D103" s="348"/>
      <c r="E103" s="327"/>
      <c r="F103" s="335"/>
      <c r="G103" s="341"/>
      <c r="H103" s="342"/>
      <c r="I103" s="342"/>
      <c r="J103" s="342"/>
      <c r="K103" s="342"/>
      <c r="L103" s="341"/>
      <c r="M103" s="342"/>
      <c r="N103" s="342"/>
      <c r="O103" s="342"/>
      <c r="P103" s="342"/>
      <c r="Q103" s="469"/>
    </row>
    <row r="104" spans="1:17" ht="21" customHeight="1">
      <c r="A104" s="268">
        <v>65</v>
      </c>
      <c r="B104" s="311" t="s">
        <v>420</v>
      </c>
      <c r="C104" s="335">
        <v>4864861</v>
      </c>
      <c r="D104" s="348" t="s">
        <v>12</v>
      </c>
      <c r="E104" s="327" t="s">
        <v>347</v>
      </c>
      <c r="F104" s="335">
        <v>500</v>
      </c>
      <c r="G104" s="341">
        <v>860</v>
      </c>
      <c r="H104" s="342">
        <v>883</v>
      </c>
      <c r="I104" s="342">
        <f aca="true" t="shared" si="18" ref="I104:I112">G104-H104</f>
        <v>-23</v>
      </c>
      <c r="J104" s="342">
        <f aca="true" t="shared" si="19" ref="J104:J112">$F104*I104</f>
        <v>-11500</v>
      </c>
      <c r="K104" s="343">
        <f aca="true" t="shared" si="20" ref="K104:K112">J104/1000000</f>
        <v>-0.0115</v>
      </c>
      <c r="L104" s="341">
        <v>2633</v>
      </c>
      <c r="M104" s="342">
        <v>2633</v>
      </c>
      <c r="N104" s="342">
        <f aca="true" t="shared" si="21" ref="N104:N112">L104-M104</f>
        <v>0</v>
      </c>
      <c r="O104" s="342">
        <f aca="true" t="shared" si="22" ref="O104:O112">$F104*N104</f>
        <v>0</v>
      </c>
      <c r="P104" s="343">
        <f aca="true" t="shared" si="23" ref="P104:P112">O104/1000000</f>
        <v>0</v>
      </c>
      <c r="Q104" s="481"/>
    </row>
    <row r="105" spans="1:17" ht="21" customHeight="1">
      <c r="A105" s="268"/>
      <c r="B105" s="311"/>
      <c r="C105" s="335"/>
      <c r="D105" s="348"/>
      <c r="E105" s="327"/>
      <c r="F105" s="335"/>
      <c r="G105" s="341"/>
      <c r="H105" s="342"/>
      <c r="I105" s="342"/>
      <c r="J105" s="342"/>
      <c r="K105" s="343">
        <v>-0.1416</v>
      </c>
      <c r="L105" s="341"/>
      <c r="M105" s="342"/>
      <c r="N105" s="342"/>
      <c r="O105" s="342"/>
      <c r="P105" s="343">
        <v>0</v>
      </c>
      <c r="Q105" s="481" t="s">
        <v>469</v>
      </c>
    </row>
    <row r="106" spans="1:17" ht="18" customHeight="1">
      <c r="A106" s="268">
        <v>66</v>
      </c>
      <c r="B106" s="311" t="s">
        <v>421</v>
      </c>
      <c r="C106" s="335">
        <v>4864877</v>
      </c>
      <c r="D106" s="348" t="s">
        <v>12</v>
      </c>
      <c r="E106" s="327" t="s">
        <v>347</v>
      </c>
      <c r="F106" s="335">
        <v>1000</v>
      </c>
      <c r="G106" s="341">
        <v>1644</v>
      </c>
      <c r="H106" s="342">
        <v>1215</v>
      </c>
      <c r="I106" s="342">
        <f t="shared" si="18"/>
        <v>429</v>
      </c>
      <c r="J106" s="342">
        <f t="shared" si="19"/>
        <v>429000</v>
      </c>
      <c r="K106" s="343">
        <f t="shared" si="20"/>
        <v>0.429</v>
      </c>
      <c r="L106" s="341">
        <v>3593</v>
      </c>
      <c r="M106" s="342">
        <v>3593</v>
      </c>
      <c r="N106" s="342">
        <f t="shared" si="21"/>
        <v>0</v>
      </c>
      <c r="O106" s="342">
        <f t="shared" si="22"/>
        <v>0</v>
      </c>
      <c r="P106" s="343">
        <f t="shared" si="23"/>
        <v>0</v>
      </c>
      <c r="Q106" s="469"/>
    </row>
    <row r="107" spans="1:17" ht="21" customHeight="1">
      <c r="A107" s="268">
        <v>67</v>
      </c>
      <c r="B107" s="311" t="s">
        <v>422</v>
      </c>
      <c r="C107" s="335">
        <v>4864841</v>
      </c>
      <c r="D107" s="348" t="s">
        <v>12</v>
      </c>
      <c r="E107" s="327" t="s">
        <v>347</v>
      </c>
      <c r="F107" s="335">
        <v>1000</v>
      </c>
      <c r="G107" s="341">
        <v>997894</v>
      </c>
      <c r="H107" s="342">
        <v>998039</v>
      </c>
      <c r="I107" s="342">
        <f t="shared" si="18"/>
        <v>-145</v>
      </c>
      <c r="J107" s="342">
        <f t="shared" si="19"/>
        <v>-145000</v>
      </c>
      <c r="K107" s="343">
        <f t="shared" si="20"/>
        <v>-0.145</v>
      </c>
      <c r="L107" s="341">
        <v>1234</v>
      </c>
      <c r="M107" s="342">
        <v>1234</v>
      </c>
      <c r="N107" s="342">
        <f t="shared" si="21"/>
        <v>0</v>
      </c>
      <c r="O107" s="342">
        <f t="shared" si="22"/>
        <v>0</v>
      </c>
      <c r="P107" s="343">
        <f t="shared" si="23"/>
        <v>0</v>
      </c>
      <c r="Q107" s="469"/>
    </row>
    <row r="108" spans="1:17" ht="21" customHeight="1">
      <c r="A108" s="268">
        <v>68</v>
      </c>
      <c r="B108" s="311" t="s">
        <v>423</v>
      </c>
      <c r="C108" s="335">
        <v>4864882</v>
      </c>
      <c r="D108" s="348" t="s">
        <v>12</v>
      </c>
      <c r="E108" s="327" t="s">
        <v>347</v>
      </c>
      <c r="F108" s="335">
        <v>1000</v>
      </c>
      <c r="G108" s="341">
        <v>1652</v>
      </c>
      <c r="H108" s="342">
        <v>1432</v>
      </c>
      <c r="I108" s="342">
        <f t="shared" si="18"/>
        <v>220</v>
      </c>
      <c r="J108" s="342">
        <f t="shared" si="19"/>
        <v>220000</v>
      </c>
      <c r="K108" s="343">
        <f t="shared" si="20"/>
        <v>0.22</v>
      </c>
      <c r="L108" s="341">
        <v>6126</v>
      </c>
      <c r="M108" s="342">
        <v>6126</v>
      </c>
      <c r="N108" s="342">
        <f t="shared" si="21"/>
        <v>0</v>
      </c>
      <c r="O108" s="342">
        <f t="shared" si="22"/>
        <v>0</v>
      </c>
      <c r="P108" s="343">
        <f t="shared" si="23"/>
        <v>0</v>
      </c>
      <c r="Q108" s="469"/>
    </row>
    <row r="109" spans="1:17" ht="21" customHeight="1">
      <c r="A109" s="335">
        <v>69</v>
      </c>
      <c r="B109" s="311" t="s">
        <v>424</v>
      </c>
      <c r="C109" s="335">
        <v>5269791</v>
      </c>
      <c r="D109" s="348" t="s">
        <v>12</v>
      </c>
      <c r="E109" s="327" t="s">
        <v>347</v>
      </c>
      <c r="F109" s="335">
        <v>2000</v>
      </c>
      <c r="G109" s="341">
        <v>266</v>
      </c>
      <c r="H109" s="342">
        <v>266</v>
      </c>
      <c r="I109" s="342">
        <f>G109-H109</f>
        <v>0</v>
      </c>
      <c r="J109" s="342">
        <f>$F109*I109</f>
        <v>0</v>
      </c>
      <c r="K109" s="342">
        <f>J109/1000000</f>
        <v>0</v>
      </c>
      <c r="L109" s="341">
        <v>1077</v>
      </c>
      <c r="M109" s="342">
        <v>1077</v>
      </c>
      <c r="N109" s="342">
        <f>L109-M109</f>
        <v>0</v>
      </c>
      <c r="O109" s="342">
        <f>$F109*N109</f>
        <v>0</v>
      </c>
      <c r="P109" s="342">
        <f>O109/1000000</f>
        <v>0</v>
      </c>
      <c r="Q109" s="469"/>
    </row>
    <row r="110" spans="1:17" ht="21" customHeight="1">
      <c r="A110" s="312">
        <v>70</v>
      </c>
      <c r="B110" s="311" t="s">
        <v>425</v>
      </c>
      <c r="C110" s="335">
        <v>5295121</v>
      </c>
      <c r="D110" s="348" t="s">
        <v>12</v>
      </c>
      <c r="E110" s="327" t="s">
        <v>347</v>
      </c>
      <c r="F110" s="335">
        <v>100</v>
      </c>
      <c r="G110" s="341">
        <v>998646</v>
      </c>
      <c r="H110" s="342">
        <v>998704</v>
      </c>
      <c r="I110" s="342">
        <f>G110-H110</f>
        <v>-58</v>
      </c>
      <c r="J110" s="342">
        <f>$F110*I110</f>
        <v>-5800</v>
      </c>
      <c r="K110" s="342">
        <f>J110/1000000</f>
        <v>-0.0058</v>
      </c>
      <c r="L110" s="341">
        <v>42330</v>
      </c>
      <c r="M110" s="342">
        <v>42330</v>
      </c>
      <c r="N110" s="342">
        <f>L110-M110</f>
        <v>0</v>
      </c>
      <c r="O110" s="342">
        <f>$F110*N110</f>
        <v>0</v>
      </c>
      <c r="P110" s="342">
        <f>O110/1000000</f>
        <v>0</v>
      </c>
      <c r="Q110" s="481"/>
    </row>
    <row r="111" spans="1:17" ht="21" customHeight="1">
      <c r="A111" s="312">
        <v>71</v>
      </c>
      <c r="B111" s="765" t="s">
        <v>426</v>
      </c>
      <c r="C111" s="335">
        <v>5269785</v>
      </c>
      <c r="D111" s="348" t="s">
        <v>12</v>
      </c>
      <c r="E111" s="327" t="s">
        <v>347</v>
      </c>
      <c r="F111" s="335">
        <v>1000</v>
      </c>
      <c r="G111" s="341">
        <v>0</v>
      </c>
      <c r="H111" s="342">
        <v>0</v>
      </c>
      <c r="I111" s="342">
        <f>G111-H111</f>
        <v>0</v>
      </c>
      <c r="J111" s="342">
        <f>$F111*I111</f>
        <v>0</v>
      </c>
      <c r="K111" s="342">
        <f>J111/1000000</f>
        <v>0</v>
      </c>
      <c r="L111" s="341">
        <v>0</v>
      </c>
      <c r="M111" s="342">
        <v>0</v>
      </c>
      <c r="N111" s="342">
        <f>L111-M111</f>
        <v>0</v>
      </c>
      <c r="O111" s="342">
        <f>$F111*N111</f>
        <v>0</v>
      </c>
      <c r="P111" s="342">
        <f>O111/1000000</f>
        <v>0</v>
      </c>
      <c r="Q111" s="469"/>
    </row>
    <row r="112" spans="1:17" s="494" customFormat="1" ht="21" customHeight="1" thickBot="1">
      <c r="A112" s="315">
        <v>72</v>
      </c>
      <c r="B112" s="493" t="s">
        <v>427</v>
      </c>
      <c r="C112" s="767">
        <v>4864847</v>
      </c>
      <c r="D112" s="767" t="s">
        <v>12</v>
      </c>
      <c r="E112" s="766" t="s">
        <v>347</v>
      </c>
      <c r="F112" s="767">
        <v>1000</v>
      </c>
      <c r="G112" s="640">
        <v>999706</v>
      </c>
      <c r="H112" s="315">
        <v>1000162</v>
      </c>
      <c r="I112" s="315">
        <f t="shared" si="18"/>
        <v>-456</v>
      </c>
      <c r="J112" s="315">
        <f t="shared" si="19"/>
        <v>-456000</v>
      </c>
      <c r="K112" s="522">
        <f t="shared" si="20"/>
        <v>-0.456</v>
      </c>
      <c r="L112" s="640">
        <v>4896</v>
      </c>
      <c r="M112" s="315">
        <v>4896</v>
      </c>
      <c r="N112" s="315">
        <f t="shared" si="21"/>
        <v>0</v>
      </c>
      <c r="O112" s="315">
        <f t="shared" si="22"/>
        <v>0</v>
      </c>
      <c r="P112" s="522">
        <f t="shared" si="23"/>
        <v>0</v>
      </c>
      <c r="Q112" s="640"/>
    </row>
    <row r="113" spans="1:2" ht="11.25" customHeight="1" thickTop="1">
      <c r="A113" s="268"/>
      <c r="B113" s="311"/>
    </row>
    <row r="114" spans="1:16" ht="21" customHeight="1">
      <c r="A114" s="192" t="s">
        <v>313</v>
      </c>
      <c r="C114" s="58"/>
      <c r="D114" s="92"/>
      <c r="E114" s="92"/>
      <c r="F114" s="641"/>
      <c r="K114" s="642">
        <f>SUM(K8:K112)</f>
        <v>-25.098282226000006</v>
      </c>
      <c r="L114" s="21"/>
      <c r="M114" s="21"/>
      <c r="N114" s="21"/>
      <c r="O114" s="21"/>
      <c r="P114" s="642">
        <f>SUM(P8:P112)</f>
        <v>1.5962170719999988</v>
      </c>
    </row>
    <row r="115" spans="3:16" ht="9.75" customHeight="1" hidden="1">
      <c r="C115" s="92"/>
      <c r="D115" s="92"/>
      <c r="E115" s="92"/>
      <c r="F115" s="641"/>
      <c r="L115" s="591"/>
      <c r="M115" s="591"/>
      <c r="N115" s="591"/>
      <c r="O115" s="591"/>
      <c r="P115" s="591"/>
    </row>
    <row r="116" spans="1:17" ht="24" thickBot="1">
      <c r="A116" s="399" t="s">
        <v>193</v>
      </c>
      <c r="C116" s="92"/>
      <c r="D116" s="92"/>
      <c r="E116" s="92"/>
      <c r="F116" s="641"/>
      <c r="G116" s="514"/>
      <c r="H116" s="514"/>
      <c r="I116" s="48" t="s">
        <v>398</v>
      </c>
      <c r="J116" s="514"/>
      <c r="K116" s="514"/>
      <c r="L116" s="515"/>
      <c r="M116" s="515"/>
      <c r="N116" s="48" t="s">
        <v>399</v>
      </c>
      <c r="O116" s="515"/>
      <c r="P116" s="515"/>
      <c r="Q116" s="637" t="str">
        <f>NDPL!$Q$1</f>
        <v>NOVEMBER-2016</v>
      </c>
    </row>
    <row r="117" spans="1:17" ht="39.75" thickBot="1" thickTop="1">
      <c r="A117" s="550" t="s">
        <v>8</v>
      </c>
      <c r="B117" s="551" t="s">
        <v>9</v>
      </c>
      <c r="C117" s="552" t="s">
        <v>1</v>
      </c>
      <c r="D117" s="552" t="s">
        <v>2</v>
      </c>
      <c r="E117" s="552" t="s">
        <v>3</v>
      </c>
      <c r="F117" s="643" t="s">
        <v>10</v>
      </c>
      <c r="G117" s="550" t="str">
        <f>NDPL!G5</f>
        <v>FINAL READING 01/12/2016</v>
      </c>
      <c r="H117" s="552" t="str">
        <f>NDPL!H5</f>
        <v>INTIAL READING 01/11/2016</v>
      </c>
      <c r="I117" s="552" t="s">
        <v>4</v>
      </c>
      <c r="J117" s="552" t="s">
        <v>5</v>
      </c>
      <c r="K117" s="552" t="s">
        <v>6</v>
      </c>
      <c r="L117" s="550" t="str">
        <f>NDPL!G5</f>
        <v>FINAL READING 01/12/2016</v>
      </c>
      <c r="M117" s="552" t="str">
        <f>NDPL!H5</f>
        <v>INTIAL READING 01/11/2016</v>
      </c>
      <c r="N117" s="552" t="s">
        <v>4</v>
      </c>
      <c r="O117" s="552" t="s">
        <v>5</v>
      </c>
      <c r="P117" s="552" t="s">
        <v>6</v>
      </c>
      <c r="Q117" s="583" t="s">
        <v>310</v>
      </c>
    </row>
    <row r="118" spans="3:16" ht="18" thickBot="1" thickTop="1">
      <c r="C118" s="92"/>
      <c r="D118" s="92"/>
      <c r="E118" s="92"/>
      <c r="F118" s="641"/>
      <c r="L118" s="591"/>
      <c r="M118" s="591"/>
      <c r="N118" s="591"/>
      <c r="O118" s="591"/>
      <c r="P118" s="591"/>
    </row>
    <row r="119" spans="1:17" ht="18" customHeight="1" thickTop="1">
      <c r="A119" s="353"/>
      <c r="B119" s="354" t="s">
        <v>177</v>
      </c>
      <c r="C119" s="325"/>
      <c r="D119" s="93"/>
      <c r="E119" s="93"/>
      <c r="F119" s="321"/>
      <c r="G119" s="54"/>
      <c r="H119" s="477"/>
      <c r="I119" s="477"/>
      <c r="J119" s="477"/>
      <c r="K119" s="644"/>
      <c r="L119" s="594"/>
      <c r="M119" s="595"/>
      <c r="N119" s="595"/>
      <c r="O119" s="595"/>
      <c r="P119" s="596"/>
      <c r="Q119" s="590"/>
    </row>
    <row r="120" spans="1:17" ht="18">
      <c r="A120" s="324">
        <v>1</v>
      </c>
      <c r="B120" s="355" t="s">
        <v>178</v>
      </c>
      <c r="C120" s="335">
        <v>4865143</v>
      </c>
      <c r="D120" s="127" t="s">
        <v>12</v>
      </c>
      <c r="E120" s="96" t="s">
        <v>347</v>
      </c>
      <c r="F120" s="322">
        <v>-100</v>
      </c>
      <c r="G120" s="341">
        <v>164633</v>
      </c>
      <c r="H120" s="342">
        <v>162722</v>
      </c>
      <c r="I120" s="283">
        <f>G120-H120</f>
        <v>1911</v>
      </c>
      <c r="J120" s="283">
        <f>$F120*I120</f>
        <v>-191100</v>
      </c>
      <c r="K120" s="283">
        <f>J120/1000000</f>
        <v>-0.1911</v>
      </c>
      <c r="L120" s="341">
        <v>912847</v>
      </c>
      <c r="M120" s="342">
        <v>912835</v>
      </c>
      <c r="N120" s="283">
        <f>L120-M120</f>
        <v>12</v>
      </c>
      <c r="O120" s="283">
        <f>$F120*N120</f>
        <v>-1200</v>
      </c>
      <c r="P120" s="283">
        <f>O120/1000000</f>
        <v>-0.0012</v>
      </c>
      <c r="Q120" s="506"/>
    </row>
    <row r="121" spans="1:17" ht="18" customHeight="1">
      <c r="A121" s="324"/>
      <c r="B121" s="356" t="s">
        <v>41</v>
      </c>
      <c r="C121" s="335"/>
      <c r="D121" s="127"/>
      <c r="E121" s="127"/>
      <c r="F121" s="322"/>
      <c r="G121" s="426"/>
      <c r="H121" s="429"/>
      <c r="I121" s="283"/>
      <c r="J121" s="283"/>
      <c r="K121" s="283"/>
      <c r="L121" s="268"/>
      <c r="M121" s="283"/>
      <c r="N121" s="283"/>
      <c r="O121" s="283"/>
      <c r="P121" s="283"/>
      <c r="Q121" s="482"/>
    </row>
    <row r="122" spans="1:17" ht="18" customHeight="1">
      <c r="A122" s="324"/>
      <c r="B122" s="356" t="s">
        <v>119</v>
      </c>
      <c r="C122" s="335"/>
      <c r="D122" s="127"/>
      <c r="E122" s="127"/>
      <c r="F122" s="322"/>
      <c r="G122" s="426"/>
      <c r="H122" s="429"/>
      <c r="I122" s="283"/>
      <c r="J122" s="283"/>
      <c r="K122" s="283"/>
      <c r="L122" s="268"/>
      <c r="M122" s="283"/>
      <c r="N122" s="283"/>
      <c r="O122" s="283"/>
      <c r="P122" s="283"/>
      <c r="Q122" s="482"/>
    </row>
    <row r="123" spans="1:17" ht="18" customHeight="1">
      <c r="A123" s="324">
        <v>2</v>
      </c>
      <c r="B123" s="355" t="s">
        <v>120</v>
      </c>
      <c r="C123" s="335">
        <v>5295199</v>
      </c>
      <c r="D123" s="127" t="s">
        <v>12</v>
      </c>
      <c r="E123" s="96" t="s">
        <v>347</v>
      </c>
      <c r="F123" s="322">
        <v>-100</v>
      </c>
      <c r="G123" s="341">
        <v>998204</v>
      </c>
      <c r="H123" s="342">
        <v>998694</v>
      </c>
      <c r="I123" s="283">
        <f>G123-H123</f>
        <v>-490</v>
      </c>
      <c r="J123" s="283">
        <f>$F123*I123</f>
        <v>49000</v>
      </c>
      <c r="K123" s="283">
        <f>J123/1000000</f>
        <v>0.049</v>
      </c>
      <c r="L123" s="341">
        <v>1142</v>
      </c>
      <c r="M123" s="342">
        <v>1144</v>
      </c>
      <c r="N123" s="283">
        <f>L123-M123</f>
        <v>-2</v>
      </c>
      <c r="O123" s="283">
        <f>$F123*N123</f>
        <v>200</v>
      </c>
      <c r="P123" s="283">
        <f>O123/1000000</f>
        <v>0.0002</v>
      </c>
      <c r="Q123" s="482"/>
    </row>
    <row r="124" spans="1:17" ht="18" customHeight="1">
      <c r="A124" s="324">
        <v>3</v>
      </c>
      <c r="B124" s="323" t="s">
        <v>121</v>
      </c>
      <c r="C124" s="335">
        <v>4865135</v>
      </c>
      <c r="D124" s="84" t="s">
        <v>12</v>
      </c>
      <c r="E124" s="96" t="s">
        <v>347</v>
      </c>
      <c r="F124" s="322">
        <v>-100</v>
      </c>
      <c r="G124" s="341">
        <v>151278</v>
      </c>
      <c r="H124" s="342">
        <v>151757</v>
      </c>
      <c r="I124" s="283">
        <f>G124-H124</f>
        <v>-479</v>
      </c>
      <c r="J124" s="283">
        <f>$F124*I124</f>
        <v>47900</v>
      </c>
      <c r="K124" s="283">
        <f>J124/1000000</f>
        <v>0.0479</v>
      </c>
      <c r="L124" s="341">
        <v>52249</v>
      </c>
      <c r="M124" s="342">
        <v>52252</v>
      </c>
      <c r="N124" s="283">
        <f>L124-M124</f>
        <v>-3</v>
      </c>
      <c r="O124" s="283">
        <f>$F124*N124</f>
        <v>300</v>
      </c>
      <c r="P124" s="283">
        <f>O124/1000000</f>
        <v>0.0003</v>
      </c>
      <c r="Q124" s="482"/>
    </row>
    <row r="125" spans="1:17" ht="18" customHeight="1">
      <c r="A125" s="324">
        <v>4</v>
      </c>
      <c r="B125" s="355" t="s">
        <v>179</v>
      </c>
      <c r="C125" s="335">
        <v>4864804</v>
      </c>
      <c r="D125" s="127" t="s">
        <v>12</v>
      </c>
      <c r="E125" s="96" t="s">
        <v>347</v>
      </c>
      <c r="F125" s="322">
        <v>-100</v>
      </c>
      <c r="G125" s="341">
        <v>995207</v>
      </c>
      <c r="H125" s="342">
        <v>995207</v>
      </c>
      <c r="I125" s="283">
        <f>G125-H125</f>
        <v>0</v>
      </c>
      <c r="J125" s="283">
        <f>$F125*I125</f>
        <v>0</v>
      </c>
      <c r="K125" s="283">
        <f>J125/1000000</f>
        <v>0</v>
      </c>
      <c r="L125" s="341">
        <v>999945</v>
      </c>
      <c r="M125" s="342">
        <v>999945</v>
      </c>
      <c r="N125" s="283">
        <f>L125-M125</f>
        <v>0</v>
      </c>
      <c r="O125" s="283">
        <f>$F125*N125</f>
        <v>0</v>
      </c>
      <c r="P125" s="283">
        <f>O125/1000000</f>
        <v>0</v>
      </c>
      <c r="Q125" s="482"/>
    </row>
    <row r="126" spans="1:17" ht="18" customHeight="1">
      <c r="A126" s="324">
        <v>5</v>
      </c>
      <c r="B126" s="355" t="s">
        <v>180</v>
      </c>
      <c r="C126" s="335">
        <v>4865163</v>
      </c>
      <c r="D126" s="127" t="s">
        <v>12</v>
      </c>
      <c r="E126" s="96" t="s">
        <v>347</v>
      </c>
      <c r="F126" s="322">
        <v>-100</v>
      </c>
      <c r="G126" s="341">
        <v>996376</v>
      </c>
      <c r="H126" s="342">
        <v>996361</v>
      </c>
      <c r="I126" s="283">
        <f>G126-H126</f>
        <v>15</v>
      </c>
      <c r="J126" s="283">
        <f>$F126*I126</f>
        <v>-1500</v>
      </c>
      <c r="K126" s="283">
        <f>J126/1000000</f>
        <v>-0.0015</v>
      </c>
      <c r="L126" s="341">
        <v>838</v>
      </c>
      <c r="M126" s="342">
        <v>838</v>
      </c>
      <c r="N126" s="283">
        <f>L126-M126</f>
        <v>0</v>
      </c>
      <c r="O126" s="283">
        <f>$F126*N126</f>
        <v>0</v>
      </c>
      <c r="P126" s="283">
        <f>O126/1000000</f>
        <v>0</v>
      </c>
      <c r="Q126" s="482"/>
    </row>
    <row r="127" spans="1:17" ht="18" customHeight="1">
      <c r="A127" s="324"/>
      <c r="B127" s="357" t="s">
        <v>181</v>
      </c>
      <c r="C127" s="335"/>
      <c r="D127" s="84"/>
      <c r="E127" s="84"/>
      <c r="F127" s="322"/>
      <c r="G127" s="426"/>
      <c r="H127" s="429"/>
      <c r="I127" s="283"/>
      <c r="J127" s="283"/>
      <c r="K127" s="283"/>
      <c r="L127" s="268"/>
      <c r="M127" s="283"/>
      <c r="N127" s="283"/>
      <c r="O127" s="283"/>
      <c r="P127" s="283"/>
      <c r="Q127" s="482"/>
    </row>
    <row r="128" spans="1:17" ht="18" customHeight="1">
      <c r="A128" s="324"/>
      <c r="B128" s="357" t="s">
        <v>110</v>
      </c>
      <c r="C128" s="335"/>
      <c r="D128" s="84"/>
      <c r="E128" s="84"/>
      <c r="F128" s="322"/>
      <c r="G128" s="426"/>
      <c r="H128" s="429"/>
      <c r="I128" s="283"/>
      <c r="J128" s="283"/>
      <c r="K128" s="283"/>
      <c r="L128" s="268"/>
      <c r="M128" s="283"/>
      <c r="N128" s="283"/>
      <c r="O128" s="283"/>
      <c r="P128" s="283"/>
      <c r="Q128" s="482"/>
    </row>
    <row r="129" spans="1:17" s="529" customFormat="1" ht="18">
      <c r="A129" s="501">
        <v>6</v>
      </c>
      <c r="B129" s="502" t="s">
        <v>401</v>
      </c>
      <c r="C129" s="503">
        <v>4864955</v>
      </c>
      <c r="D129" s="166" t="s">
        <v>12</v>
      </c>
      <c r="E129" s="167" t="s">
        <v>347</v>
      </c>
      <c r="F129" s="504">
        <v>-1000</v>
      </c>
      <c r="G129" s="457">
        <v>999794</v>
      </c>
      <c r="H129" s="458">
        <v>999952</v>
      </c>
      <c r="I129" s="464">
        <f>G129-H129</f>
        <v>-158</v>
      </c>
      <c r="J129" s="464">
        <f>$F129*I129</f>
        <v>158000</v>
      </c>
      <c r="K129" s="464">
        <f>J129/1000000</f>
        <v>0.158</v>
      </c>
      <c r="L129" s="457">
        <v>999999</v>
      </c>
      <c r="M129" s="458">
        <v>1000000</v>
      </c>
      <c r="N129" s="464">
        <f>L129-M129</f>
        <v>-1</v>
      </c>
      <c r="O129" s="464">
        <f>$F129*N129</f>
        <v>1000</v>
      </c>
      <c r="P129" s="464">
        <f>O129/1000000</f>
        <v>0.001</v>
      </c>
      <c r="Q129" s="760"/>
    </row>
    <row r="130" spans="1:17" ht="18">
      <c r="A130" s="324">
        <v>7</v>
      </c>
      <c r="B130" s="355" t="s">
        <v>182</v>
      </c>
      <c r="C130" s="335">
        <v>4864862</v>
      </c>
      <c r="D130" s="127" t="s">
        <v>12</v>
      </c>
      <c r="E130" s="96" t="s">
        <v>347</v>
      </c>
      <c r="F130" s="322">
        <v>-1000</v>
      </c>
      <c r="G130" s="341">
        <v>15396</v>
      </c>
      <c r="H130" s="342">
        <v>15260</v>
      </c>
      <c r="I130" s="283">
        <f>G130-H130</f>
        <v>136</v>
      </c>
      <c r="J130" s="283">
        <f>$F130*I130</f>
        <v>-136000</v>
      </c>
      <c r="K130" s="283">
        <f>J130/1000000</f>
        <v>-0.136</v>
      </c>
      <c r="L130" s="341">
        <v>741</v>
      </c>
      <c r="M130" s="342">
        <v>741</v>
      </c>
      <c r="N130" s="283">
        <f>L130-M130</f>
        <v>0</v>
      </c>
      <c r="O130" s="283">
        <f>$F130*N130</f>
        <v>0</v>
      </c>
      <c r="P130" s="283">
        <f>O130/1000000</f>
        <v>0</v>
      </c>
      <c r="Q130" s="530"/>
    </row>
    <row r="131" spans="1:17" ht="18" customHeight="1">
      <c r="A131" s="324">
        <v>8</v>
      </c>
      <c r="B131" s="355" t="s">
        <v>183</v>
      </c>
      <c r="C131" s="335">
        <v>4865142</v>
      </c>
      <c r="D131" s="127" t="s">
        <v>12</v>
      </c>
      <c r="E131" s="96" t="s">
        <v>347</v>
      </c>
      <c r="F131" s="322">
        <v>-500</v>
      </c>
      <c r="G131" s="341">
        <v>906857</v>
      </c>
      <c r="H131" s="342">
        <v>906820</v>
      </c>
      <c r="I131" s="283">
        <f>G131-H131</f>
        <v>37</v>
      </c>
      <c r="J131" s="283">
        <f>$F131*I131</f>
        <v>-18500</v>
      </c>
      <c r="K131" s="283">
        <f>J131/1000000</f>
        <v>-0.0185</v>
      </c>
      <c r="L131" s="341">
        <v>61332</v>
      </c>
      <c r="M131" s="342">
        <v>61328</v>
      </c>
      <c r="N131" s="283">
        <f>L131-M131</f>
        <v>4</v>
      </c>
      <c r="O131" s="283">
        <f>$F131*N131</f>
        <v>-2000</v>
      </c>
      <c r="P131" s="283">
        <f>O131/1000000</f>
        <v>-0.002</v>
      </c>
      <c r="Q131" s="482"/>
    </row>
    <row r="132" spans="1:17" ht="18" customHeight="1">
      <c r="A132" s="324">
        <v>9</v>
      </c>
      <c r="B132" s="355" t="s">
        <v>410</v>
      </c>
      <c r="C132" s="335">
        <v>4864961</v>
      </c>
      <c r="D132" s="127" t="s">
        <v>12</v>
      </c>
      <c r="E132" s="96" t="s">
        <v>347</v>
      </c>
      <c r="F132" s="322">
        <v>-500</v>
      </c>
      <c r="G132" s="341">
        <v>999651</v>
      </c>
      <c r="H132" s="342">
        <v>999935</v>
      </c>
      <c r="I132" s="283">
        <f>G132-H132</f>
        <v>-284</v>
      </c>
      <c r="J132" s="283">
        <f>$F132*I132</f>
        <v>142000</v>
      </c>
      <c r="K132" s="283">
        <f>J132/1000000</f>
        <v>0.142</v>
      </c>
      <c r="L132" s="341">
        <v>999997</v>
      </c>
      <c r="M132" s="342">
        <v>1000000</v>
      </c>
      <c r="N132" s="283">
        <f>L132-M132</f>
        <v>-3</v>
      </c>
      <c r="O132" s="283">
        <f>$F132*N132</f>
        <v>1500</v>
      </c>
      <c r="P132" s="283">
        <f>O132/1000000</f>
        <v>0.0015</v>
      </c>
      <c r="Q132" s="466"/>
    </row>
    <row r="133" spans="1:17" ht="18" customHeight="1">
      <c r="A133" s="324"/>
      <c r="B133" s="356" t="s">
        <v>110</v>
      </c>
      <c r="C133" s="335"/>
      <c r="D133" s="127"/>
      <c r="E133" s="127"/>
      <c r="F133" s="322"/>
      <c r="G133" s="426"/>
      <c r="H133" s="429"/>
      <c r="I133" s="283"/>
      <c r="J133" s="283"/>
      <c r="K133" s="283"/>
      <c r="L133" s="268"/>
      <c r="M133" s="283"/>
      <c r="N133" s="283"/>
      <c r="O133" s="283"/>
      <c r="P133" s="283"/>
      <c r="Q133" s="482"/>
    </row>
    <row r="134" spans="1:17" ht="18" customHeight="1">
      <c r="A134" s="324">
        <v>10</v>
      </c>
      <c r="B134" s="355" t="s">
        <v>184</v>
      </c>
      <c r="C134" s="335">
        <v>4865093</v>
      </c>
      <c r="D134" s="127" t="s">
        <v>12</v>
      </c>
      <c r="E134" s="96" t="s">
        <v>347</v>
      </c>
      <c r="F134" s="322">
        <v>-100</v>
      </c>
      <c r="G134" s="341">
        <v>79662</v>
      </c>
      <c r="H134" s="342">
        <v>79645</v>
      </c>
      <c r="I134" s="283">
        <f>G134-H134</f>
        <v>17</v>
      </c>
      <c r="J134" s="283">
        <f>$F134*I134</f>
        <v>-1700</v>
      </c>
      <c r="K134" s="283">
        <f>J134/1000000</f>
        <v>-0.0017</v>
      </c>
      <c r="L134" s="341">
        <v>70842</v>
      </c>
      <c r="M134" s="342">
        <v>70842</v>
      </c>
      <c r="N134" s="283">
        <f>L134-M134</f>
        <v>0</v>
      </c>
      <c r="O134" s="283">
        <f>$F134*N134</f>
        <v>0</v>
      </c>
      <c r="P134" s="283">
        <f>O134/1000000</f>
        <v>0</v>
      </c>
      <c r="Q134" s="482"/>
    </row>
    <row r="135" spans="1:17" ht="18" customHeight="1">
      <c r="A135" s="324">
        <v>11</v>
      </c>
      <c r="B135" s="355" t="s">
        <v>185</v>
      </c>
      <c r="C135" s="335">
        <v>4865094</v>
      </c>
      <c r="D135" s="127" t="s">
        <v>12</v>
      </c>
      <c r="E135" s="96" t="s">
        <v>347</v>
      </c>
      <c r="F135" s="322">
        <v>-100</v>
      </c>
      <c r="G135" s="341">
        <v>92748</v>
      </c>
      <c r="H135" s="342">
        <v>91882</v>
      </c>
      <c r="I135" s="283">
        <f>G135-H135</f>
        <v>866</v>
      </c>
      <c r="J135" s="283">
        <f>$F135*I135</f>
        <v>-86600</v>
      </c>
      <c r="K135" s="283">
        <f>J135/1000000</f>
        <v>-0.0866</v>
      </c>
      <c r="L135" s="341">
        <v>71275</v>
      </c>
      <c r="M135" s="342">
        <v>71214</v>
      </c>
      <c r="N135" s="283">
        <f>L135-M135</f>
        <v>61</v>
      </c>
      <c r="O135" s="283">
        <f>$F135*N135</f>
        <v>-6100</v>
      </c>
      <c r="P135" s="283">
        <f>O135/1000000</f>
        <v>-0.0061</v>
      </c>
      <c r="Q135" s="482"/>
    </row>
    <row r="136" spans="1:17" ht="18">
      <c r="A136" s="501">
        <v>12</v>
      </c>
      <c r="B136" s="502" t="s">
        <v>186</v>
      </c>
      <c r="C136" s="503">
        <v>5269199</v>
      </c>
      <c r="D136" s="166" t="s">
        <v>12</v>
      </c>
      <c r="E136" s="167" t="s">
        <v>347</v>
      </c>
      <c r="F136" s="504">
        <v>-100</v>
      </c>
      <c r="G136" s="457">
        <v>24235</v>
      </c>
      <c r="H136" s="458">
        <v>23637</v>
      </c>
      <c r="I136" s="464">
        <f>G136-H136</f>
        <v>598</v>
      </c>
      <c r="J136" s="464">
        <f>$F136*I136</f>
        <v>-59800</v>
      </c>
      <c r="K136" s="464">
        <f>J136/1000000</f>
        <v>-0.0598</v>
      </c>
      <c r="L136" s="457">
        <v>22129</v>
      </c>
      <c r="M136" s="458">
        <v>21868</v>
      </c>
      <c r="N136" s="464">
        <f>L136-M136</f>
        <v>261</v>
      </c>
      <c r="O136" s="464">
        <f>$F136*N136</f>
        <v>-26100</v>
      </c>
      <c r="P136" s="464">
        <f>O136/1000000</f>
        <v>-0.0261</v>
      </c>
      <c r="Q136" s="488"/>
    </row>
    <row r="137" spans="1:17" ht="18" customHeight="1">
      <c r="A137" s="324"/>
      <c r="B137" s="357" t="s">
        <v>181</v>
      </c>
      <c r="C137" s="335"/>
      <c r="D137" s="84"/>
      <c r="E137" s="84"/>
      <c r="F137" s="318"/>
      <c r="G137" s="426"/>
      <c r="H137" s="429"/>
      <c r="I137" s="283"/>
      <c r="J137" s="283"/>
      <c r="K137" s="283"/>
      <c r="L137" s="268"/>
      <c r="M137" s="283"/>
      <c r="N137" s="283"/>
      <c r="O137" s="283"/>
      <c r="P137" s="283"/>
      <c r="Q137" s="482"/>
    </row>
    <row r="138" spans="1:17" ht="18" customHeight="1">
      <c r="A138" s="324"/>
      <c r="B138" s="356" t="s">
        <v>187</v>
      </c>
      <c r="C138" s="335"/>
      <c r="D138" s="127"/>
      <c r="E138" s="127"/>
      <c r="F138" s="318"/>
      <c r="G138" s="426"/>
      <c r="H138" s="429"/>
      <c r="I138" s="283"/>
      <c r="J138" s="283"/>
      <c r="K138" s="283"/>
      <c r="L138" s="268"/>
      <c r="M138" s="283"/>
      <c r="N138" s="283"/>
      <c r="O138" s="283"/>
      <c r="P138" s="283"/>
      <c r="Q138" s="482"/>
    </row>
    <row r="139" spans="1:17" ht="18" customHeight="1">
      <c r="A139" s="324">
        <v>13</v>
      </c>
      <c r="B139" s="355" t="s">
        <v>400</v>
      </c>
      <c r="C139" s="335">
        <v>4864892</v>
      </c>
      <c r="D139" s="127" t="s">
        <v>12</v>
      </c>
      <c r="E139" s="96" t="s">
        <v>347</v>
      </c>
      <c r="F139" s="322">
        <v>500</v>
      </c>
      <c r="G139" s="341">
        <v>999175</v>
      </c>
      <c r="H139" s="342">
        <v>999175</v>
      </c>
      <c r="I139" s="283">
        <f>G139-H139</f>
        <v>0</v>
      </c>
      <c r="J139" s="283">
        <f>$F139*I139</f>
        <v>0</v>
      </c>
      <c r="K139" s="283">
        <f>J139/1000000</f>
        <v>0</v>
      </c>
      <c r="L139" s="341">
        <v>16688</v>
      </c>
      <c r="M139" s="342">
        <v>16688</v>
      </c>
      <c r="N139" s="283">
        <f>L139-M139</f>
        <v>0</v>
      </c>
      <c r="O139" s="283">
        <f>$F139*N139</f>
        <v>0</v>
      </c>
      <c r="P139" s="283">
        <f>O139/1000000</f>
        <v>0</v>
      </c>
      <c r="Q139" s="511"/>
    </row>
    <row r="140" spans="1:17" ht="18" customHeight="1">
      <c r="A140" s="324">
        <v>14</v>
      </c>
      <c r="B140" s="355" t="s">
        <v>403</v>
      </c>
      <c r="C140" s="335">
        <v>4865048</v>
      </c>
      <c r="D140" s="127" t="s">
        <v>12</v>
      </c>
      <c r="E140" s="96" t="s">
        <v>347</v>
      </c>
      <c r="F140" s="322">
        <v>250</v>
      </c>
      <c r="G140" s="341">
        <v>999871</v>
      </c>
      <c r="H140" s="342">
        <v>999871</v>
      </c>
      <c r="I140" s="283">
        <f>G140-H140</f>
        <v>0</v>
      </c>
      <c r="J140" s="283">
        <f>$F140*I140</f>
        <v>0</v>
      </c>
      <c r="K140" s="283">
        <f>J140/1000000</f>
        <v>0</v>
      </c>
      <c r="L140" s="341">
        <v>999883</v>
      </c>
      <c r="M140" s="342">
        <v>999883</v>
      </c>
      <c r="N140" s="283">
        <f>L140-M140</f>
        <v>0</v>
      </c>
      <c r="O140" s="283">
        <f>$F140*N140</f>
        <v>0</v>
      </c>
      <c r="P140" s="283">
        <f>O140/1000000</f>
        <v>0</v>
      </c>
      <c r="Q140" s="499"/>
    </row>
    <row r="141" spans="1:17" ht="18" customHeight="1">
      <c r="A141" s="324">
        <v>15</v>
      </c>
      <c r="B141" s="355" t="s">
        <v>119</v>
      </c>
      <c r="C141" s="335">
        <v>4902508</v>
      </c>
      <c r="D141" s="127" t="s">
        <v>12</v>
      </c>
      <c r="E141" s="96" t="s">
        <v>347</v>
      </c>
      <c r="F141" s="322">
        <v>833.33</v>
      </c>
      <c r="G141" s="341">
        <v>0</v>
      </c>
      <c r="H141" s="342">
        <v>0</v>
      </c>
      <c r="I141" s="283">
        <f>G141-H141</f>
        <v>0</v>
      </c>
      <c r="J141" s="283">
        <f>$F141*I141</f>
        <v>0</v>
      </c>
      <c r="K141" s="283">
        <f>J141/1000000</f>
        <v>0</v>
      </c>
      <c r="L141" s="341">
        <v>999580</v>
      </c>
      <c r="M141" s="342">
        <v>999580</v>
      </c>
      <c r="N141" s="283">
        <f>L141-M141</f>
        <v>0</v>
      </c>
      <c r="O141" s="283">
        <f>$F141*N141</f>
        <v>0</v>
      </c>
      <c r="P141" s="283">
        <f>O141/1000000</f>
        <v>0</v>
      </c>
      <c r="Q141" s="482"/>
    </row>
    <row r="142" spans="1:17" ht="18" customHeight="1">
      <c r="A142" s="324"/>
      <c r="B142" s="356" t="s">
        <v>188</v>
      </c>
      <c r="C142" s="335"/>
      <c r="D142" s="127"/>
      <c r="E142" s="127"/>
      <c r="F142" s="322"/>
      <c r="G142" s="341"/>
      <c r="H142" s="342"/>
      <c r="I142" s="283"/>
      <c r="J142" s="283"/>
      <c r="K142" s="283"/>
      <c r="L142" s="268"/>
      <c r="M142" s="283"/>
      <c r="N142" s="283"/>
      <c r="O142" s="283"/>
      <c r="P142" s="283"/>
      <c r="Q142" s="482"/>
    </row>
    <row r="143" spans="1:17" ht="18" customHeight="1">
      <c r="A143" s="324">
        <v>16</v>
      </c>
      <c r="B143" s="323" t="s">
        <v>189</v>
      </c>
      <c r="C143" s="335">
        <v>4865133</v>
      </c>
      <c r="D143" s="84" t="s">
        <v>12</v>
      </c>
      <c r="E143" s="96" t="s">
        <v>347</v>
      </c>
      <c r="F143" s="322">
        <v>-100</v>
      </c>
      <c r="G143" s="341">
        <v>383534</v>
      </c>
      <c r="H143" s="342">
        <v>380362</v>
      </c>
      <c r="I143" s="283">
        <f>G143-H143</f>
        <v>3172</v>
      </c>
      <c r="J143" s="283">
        <f>$F143*I143</f>
        <v>-317200</v>
      </c>
      <c r="K143" s="283">
        <f>J143/1000000</f>
        <v>-0.3172</v>
      </c>
      <c r="L143" s="341">
        <v>49059</v>
      </c>
      <c r="M143" s="342">
        <v>49059</v>
      </c>
      <c r="N143" s="283">
        <f>L143-M143</f>
        <v>0</v>
      </c>
      <c r="O143" s="283">
        <f>$F143*N143</f>
        <v>0</v>
      </c>
      <c r="P143" s="283">
        <f>O143/1000000</f>
        <v>0</v>
      </c>
      <c r="Q143" s="482"/>
    </row>
    <row r="144" spans="1:17" ht="18" customHeight="1">
      <c r="A144" s="324"/>
      <c r="B144" s="357" t="s">
        <v>190</v>
      </c>
      <c r="C144" s="335"/>
      <c r="D144" s="84"/>
      <c r="E144" s="127"/>
      <c r="F144" s="322"/>
      <c r="G144" s="426"/>
      <c r="H144" s="429"/>
      <c r="I144" s="283"/>
      <c r="J144" s="283"/>
      <c r="K144" s="283"/>
      <c r="L144" s="268"/>
      <c r="M144" s="283"/>
      <c r="N144" s="283"/>
      <c r="O144" s="283"/>
      <c r="P144" s="283"/>
      <c r="Q144" s="482"/>
    </row>
    <row r="145" spans="1:17" ht="18" customHeight="1">
      <c r="A145" s="324">
        <v>17</v>
      </c>
      <c r="B145" s="323" t="s">
        <v>177</v>
      </c>
      <c r="C145" s="335">
        <v>4865076</v>
      </c>
      <c r="D145" s="84" t="s">
        <v>12</v>
      </c>
      <c r="E145" s="96" t="s">
        <v>347</v>
      </c>
      <c r="F145" s="322">
        <v>-100</v>
      </c>
      <c r="G145" s="341">
        <v>4933</v>
      </c>
      <c r="H145" s="342">
        <v>4933</v>
      </c>
      <c r="I145" s="429">
        <f>G145-H145</f>
        <v>0</v>
      </c>
      <c r="J145" s="429">
        <f>$F145*I145</f>
        <v>0</v>
      </c>
      <c r="K145" s="429">
        <f>J145/1000000</f>
        <v>0</v>
      </c>
      <c r="L145" s="341">
        <v>27207</v>
      </c>
      <c r="M145" s="342">
        <v>26855</v>
      </c>
      <c r="N145" s="429">
        <f>L145-M145</f>
        <v>352</v>
      </c>
      <c r="O145" s="429">
        <f>$F145*N145</f>
        <v>-35200</v>
      </c>
      <c r="P145" s="429">
        <f>O145/1000000</f>
        <v>-0.0352</v>
      </c>
      <c r="Q145" s="481"/>
    </row>
    <row r="146" spans="1:17" ht="18" customHeight="1">
      <c r="A146" s="324">
        <v>18</v>
      </c>
      <c r="B146" s="355" t="s">
        <v>191</v>
      </c>
      <c r="C146" s="335">
        <v>4865077</v>
      </c>
      <c r="D146" s="127" t="s">
        <v>12</v>
      </c>
      <c r="E146" s="96" t="s">
        <v>347</v>
      </c>
      <c r="F146" s="322">
        <v>-100</v>
      </c>
      <c r="G146" s="341">
        <v>0</v>
      </c>
      <c r="H146" s="342">
        <v>0</v>
      </c>
      <c r="I146" s="283">
        <f>G146-H146</f>
        <v>0</v>
      </c>
      <c r="J146" s="283">
        <f>$F146*I146</f>
        <v>0</v>
      </c>
      <c r="K146" s="283">
        <f>J146/1000000</f>
        <v>0</v>
      </c>
      <c r="L146" s="341">
        <v>0</v>
      </c>
      <c r="M146" s="342">
        <v>0</v>
      </c>
      <c r="N146" s="283">
        <f>L146-M146</f>
        <v>0</v>
      </c>
      <c r="O146" s="283">
        <f>$F146*N146</f>
        <v>0</v>
      </c>
      <c r="P146" s="283">
        <f>O146/1000000</f>
        <v>0</v>
      </c>
      <c r="Q146" s="482"/>
    </row>
    <row r="147" spans="1:17" ht="18" customHeight="1">
      <c r="A147" s="597"/>
      <c r="B147" s="356" t="s">
        <v>49</v>
      </c>
      <c r="C147" s="641"/>
      <c r="D147" s="92"/>
      <c r="E147" s="92"/>
      <c r="F147" s="322"/>
      <c r="G147" s="426"/>
      <c r="H147" s="429"/>
      <c r="I147" s="283"/>
      <c r="J147" s="283"/>
      <c r="K147" s="283"/>
      <c r="L147" s="268"/>
      <c r="M147" s="283"/>
      <c r="N147" s="283"/>
      <c r="O147" s="283"/>
      <c r="P147" s="283"/>
      <c r="Q147" s="482"/>
    </row>
    <row r="148" spans="1:17" ht="18" customHeight="1">
      <c r="A148" s="324">
        <v>19</v>
      </c>
      <c r="B148" s="747" t="s">
        <v>196</v>
      </c>
      <c r="C148" s="335">
        <v>4902503</v>
      </c>
      <c r="D148" s="96" t="s">
        <v>12</v>
      </c>
      <c r="E148" s="96" t="s">
        <v>347</v>
      </c>
      <c r="F148" s="322">
        <v>-416.66</v>
      </c>
      <c r="G148" s="341">
        <v>998733</v>
      </c>
      <c r="H148" s="342">
        <v>998410</v>
      </c>
      <c r="I148" s="283">
        <f>G148-H148</f>
        <v>323</v>
      </c>
      <c r="J148" s="283">
        <f>$F148*I148</f>
        <v>-134581.18000000002</v>
      </c>
      <c r="K148" s="283">
        <f>J148/1000000</f>
        <v>-0.13458118000000002</v>
      </c>
      <c r="L148" s="341">
        <v>304</v>
      </c>
      <c r="M148" s="342">
        <v>266</v>
      </c>
      <c r="N148" s="283">
        <f>L148-M148</f>
        <v>38</v>
      </c>
      <c r="O148" s="283">
        <f>$F148*N148</f>
        <v>-15833.080000000002</v>
      </c>
      <c r="P148" s="283">
        <f>O148/1000000</f>
        <v>-0.015833080000000003</v>
      </c>
      <c r="Q148" s="482"/>
    </row>
    <row r="149" spans="1:17" ht="18" customHeight="1">
      <c r="A149" s="324"/>
      <c r="B149" s="357" t="s">
        <v>50</v>
      </c>
      <c r="C149" s="322"/>
      <c r="D149" s="84"/>
      <c r="E149" s="84"/>
      <c r="F149" s="322"/>
      <c r="G149" s="426"/>
      <c r="H149" s="429"/>
      <c r="I149" s="283"/>
      <c r="J149" s="283"/>
      <c r="K149" s="283"/>
      <c r="L149" s="268"/>
      <c r="M149" s="283"/>
      <c r="N149" s="283"/>
      <c r="O149" s="283"/>
      <c r="P149" s="283"/>
      <c r="Q149" s="482"/>
    </row>
    <row r="150" spans="1:17" ht="18" customHeight="1">
      <c r="A150" s="324"/>
      <c r="B150" s="357" t="s">
        <v>51</v>
      </c>
      <c r="C150" s="322"/>
      <c r="D150" s="84"/>
      <c r="E150" s="84"/>
      <c r="F150" s="322"/>
      <c r="G150" s="426"/>
      <c r="H150" s="429"/>
      <c r="I150" s="283"/>
      <c r="J150" s="283"/>
      <c r="K150" s="283"/>
      <c r="L150" s="268"/>
      <c r="M150" s="283"/>
      <c r="N150" s="283"/>
      <c r="O150" s="283"/>
      <c r="P150" s="283"/>
      <c r="Q150" s="482"/>
    </row>
    <row r="151" spans="1:17" ht="18" customHeight="1">
      <c r="A151" s="324"/>
      <c r="B151" s="357" t="s">
        <v>52</v>
      </c>
      <c r="C151" s="322"/>
      <c r="D151" s="84"/>
      <c r="E151" s="84"/>
      <c r="F151" s="322"/>
      <c r="G151" s="426"/>
      <c r="H151" s="429"/>
      <c r="I151" s="283"/>
      <c r="J151" s="283"/>
      <c r="K151" s="283"/>
      <c r="L151" s="268"/>
      <c r="M151" s="283"/>
      <c r="N151" s="283"/>
      <c r="O151" s="283"/>
      <c r="P151" s="283"/>
      <c r="Q151" s="482"/>
    </row>
    <row r="152" spans="1:17" ht="17.25" customHeight="1">
      <c r="A152" s="324">
        <v>20</v>
      </c>
      <c r="B152" s="355" t="s">
        <v>53</v>
      </c>
      <c r="C152" s="335">
        <v>4865090</v>
      </c>
      <c r="D152" s="127" t="s">
        <v>12</v>
      </c>
      <c r="E152" s="96" t="s">
        <v>347</v>
      </c>
      <c r="F152" s="322">
        <v>-100</v>
      </c>
      <c r="G152" s="341">
        <v>9149</v>
      </c>
      <c r="H152" s="342">
        <v>9133</v>
      </c>
      <c r="I152" s="283">
        <f>G152-H152</f>
        <v>16</v>
      </c>
      <c r="J152" s="283">
        <f>$F152*I152</f>
        <v>-1600</v>
      </c>
      <c r="K152" s="283">
        <f>J152/1000000</f>
        <v>-0.0016</v>
      </c>
      <c r="L152" s="341">
        <v>37637</v>
      </c>
      <c r="M152" s="342">
        <v>37461</v>
      </c>
      <c r="N152" s="283">
        <f>L152-M152</f>
        <v>176</v>
      </c>
      <c r="O152" s="283">
        <f>$F152*N152</f>
        <v>-17600</v>
      </c>
      <c r="P152" s="283">
        <f>O152/1000000</f>
        <v>-0.0176</v>
      </c>
      <c r="Q152" s="519"/>
    </row>
    <row r="153" spans="1:17" ht="18" customHeight="1">
      <c r="A153" s="324">
        <v>21</v>
      </c>
      <c r="B153" s="355" t="s">
        <v>54</v>
      </c>
      <c r="C153" s="335">
        <v>4902519</v>
      </c>
      <c r="D153" s="127" t="s">
        <v>12</v>
      </c>
      <c r="E153" s="96" t="s">
        <v>347</v>
      </c>
      <c r="F153" s="322">
        <v>-100</v>
      </c>
      <c r="G153" s="341">
        <v>12230</v>
      </c>
      <c r="H153" s="342">
        <v>12254</v>
      </c>
      <c r="I153" s="283">
        <f>G153-H153</f>
        <v>-24</v>
      </c>
      <c r="J153" s="283">
        <f>$F153*I153</f>
        <v>2400</v>
      </c>
      <c r="K153" s="283">
        <f>J153/1000000</f>
        <v>0.0024</v>
      </c>
      <c r="L153" s="341">
        <v>72814</v>
      </c>
      <c r="M153" s="342">
        <v>72884</v>
      </c>
      <c r="N153" s="283">
        <f>L153-M153</f>
        <v>-70</v>
      </c>
      <c r="O153" s="283">
        <f>$F153*N153</f>
        <v>7000</v>
      </c>
      <c r="P153" s="283">
        <f>O153/1000000</f>
        <v>0.007</v>
      </c>
      <c r="Q153" s="482"/>
    </row>
    <row r="154" spans="1:17" ht="18" customHeight="1">
      <c r="A154" s="324">
        <v>22</v>
      </c>
      <c r="B154" s="355" t="s">
        <v>55</v>
      </c>
      <c r="C154" s="335">
        <v>4902539</v>
      </c>
      <c r="D154" s="127" t="s">
        <v>12</v>
      </c>
      <c r="E154" s="96" t="s">
        <v>347</v>
      </c>
      <c r="F154" s="322">
        <v>-100</v>
      </c>
      <c r="G154" s="341">
        <v>705</v>
      </c>
      <c r="H154" s="342">
        <v>722</v>
      </c>
      <c r="I154" s="283">
        <f>G154-H154</f>
        <v>-17</v>
      </c>
      <c r="J154" s="283">
        <f>$F154*I154</f>
        <v>1700</v>
      </c>
      <c r="K154" s="283">
        <f>J154/1000000</f>
        <v>0.0017</v>
      </c>
      <c r="L154" s="341">
        <v>13010</v>
      </c>
      <c r="M154" s="342">
        <v>12946</v>
      </c>
      <c r="N154" s="283">
        <f>L154-M154</f>
        <v>64</v>
      </c>
      <c r="O154" s="283">
        <f>$F154*N154</f>
        <v>-6400</v>
      </c>
      <c r="P154" s="283">
        <f>O154/1000000</f>
        <v>-0.0064</v>
      </c>
      <c r="Q154" s="482"/>
    </row>
    <row r="155" spans="1:17" ht="18" customHeight="1">
      <c r="A155" s="324"/>
      <c r="B155" s="356" t="s">
        <v>56</v>
      </c>
      <c r="C155" s="335"/>
      <c r="D155" s="127"/>
      <c r="E155" s="127"/>
      <c r="F155" s="322"/>
      <c r="G155" s="426"/>
      <c r="H155" s="429"/>
      <c r="I155" s="283"/>
      <c r="J155" s="283"/>
      <c r="K155" s="283"/>
      <c r="L155" s="268"/>
      <c r="M155" s="283"/>
      <c r="N155" s="283"/>
      <c r="O155" s="283"/>
      <c r="P155" s="283"/>
      <c r="Q155" s="482"/>
    </row>
    <row r="156" spans="1:17" ht="18" customHeight="1">
      <c r="A156" s="324">
        <v>23</v>
      </c>
      <c r="B156" s="355" t="s">
        <v>57</v>
      </c>
      <c r="C156" s="335">
        <v>4902591</v>
      </c>
      <c r="D156" s="127" t="s">
        <v>12</v>
      </c>
      <c r="E156" s="96" t="s">
        <v>347</v>
      </c>
      <c r="F156" s="322">
        <v>-1333</v>
      </c>
      <c r="G156" s="341">
        <v>24</v>
      </c>
      <c r="H156" s="342">
        <v>0</v>
      </c>
      <c r="I156" s="283">
        <f aca="true" t="shared" si="24" ref="I156:I163">G156-H156</f>
        <v>24</v>
      </c>
      <c r="J156" s="283">
        <f aca="true" t="shared" si="25" ref="J156:J163">$F156*I156</f>
        <v>-31992</v>
      </c>
      <c r="K156" s="283">
        <f aca="true" t="shared" si="26" ref="K156:K163">J156/1000000</f>
        <v>-0.031992</v>
      </c>
      <c r="L156" s="341">
        <v>5</v>
      </c>
      <c r="M156" s="342">
        <v>0</v>
      </c>
      <c r="N156" s="283">
        <f aca="true" t="shared" si="27" ref="N156:N163">L156-M156</f>
        <v>5</v>
      </c>
      <c r="O156" s="283">
        <f aca="true" t="shared" si="28" ref="O156:O163">$F156*N156</f>
        <v>-6665</v>
      </c>
      <c r="P156" s="283">
        <f aca="true" t="shared" si="29" ref="P156:P163">O156/1000000</f>
        <v>-0.006665</v>
      </c>
      <c r="Q156" s="482"/>
    </row>
    <row r="157" spans="1:17" ht="18" customHeight="1">
      <c r="A157" s="324">
        <v>24</v>
      </c>
      <c r="B157" s="355" t="s">
        <v>58</v>
      </c>
      <c r="C157" s="335">
        <v>4902565</v>
      </c>
      <c r="D157" s="127" t="s">
        <v>12</v>
      </c>
      <c r="E157" s="96" t="s">
        <v>347</v>
      </c>
      <c r="F157" s="322">
        <v>-100</v>
      </c>
      <c r="G157" s="341">
        <v>0</v>
      </c>
      <c r="H157" s="342">
        <v>0</v>
      </c>
      <c r="I157" s="283">
        <f>G157-H157</f>
        <v>0</v>
      </c>
      <c r="J157" s="283">
        <f>$F157*I157</f>
        <v>0</v>
      </c>
      <c r="K157" s="283">
        <f>J157/1000000</f>
        <v>0</v>
      </c>
      <c r="L157" s="341">
        <v>0</v>
      </c>
      <c r="M157" s="342">
        <v>0</v>
      </c>
      <c r="N157" s="283">
        <f>L157-M157</f>
        <v>0</v>
      </c>
      <c r="O157" s="283">
        <f>$F157*N157</f>
        <v>0</v>
      </c>
      <c r="P157" s="283">
        <f>O157/1000000</f>
        <v>0</v>
      </c>
      <c r="Q157" s="482" t="s">
        <v>461</v>
      </c>
    </row>
    <row r="158" spans="1:17" ht="18" customHeight="1">
      <c r="A158" s="324">
        <v>25</v>
      </c>
      <c r="B158" s="355" t="s">
        <v>59</v>
      </c>
      <c r="C158" s="335">
        <v>4902523</v>
      </c>
      <c r="D158" s="127" t="s">
        <v>12</v>
      </c>
      <c r="E158" s="96" t="s">
        <v>347</v>
      </c>
      <c r="F158" s="322">
        <v>-100</v>
      </c>
      <c r="G158" s="341">
        <v>999815</v>
      </c>
      <c r="H158" s="342">
        <v>999815</v>
      </c>
      <c r="I158" s="283">
        <f t="shared" si="24"/>
        <v>0</v>
      </c>
      <c r="J158" s="283">
        <f t="shared" si="25"/>
        <v>0</v>
      </c>
      <c r="K158" s="283">
        <f t="shared" si="26"/>
        <v>0</v>
      </c>
      <c r="L158" s="341">
        <v>999943</v>
      </c>
      <c r="M158" s="342">
        <v>999943</v>
      </c>
      <c r="N158" s="283">
        <f t="shared" si="27"/>
        <v>0</v>
      </c>
      <c r="O158" s="283">
        <f t="shared" si="28"/>
        <v>0</v>
      </c>
      <c r="P158" s="283">
        <f t="shared" si="29"/>
        <v>0</v>
      </c>
      <c r="Q158" s="482"/>
    </row>
    <row r="159" spans="1:17" ht="18" customHeight="1">
      <c r="A159" s="324">
        <v>26</v>
      </c>
      <c r="B159" s="355" t="s">
        <v>60</v>
      </c>
      <c r="C159" s="335">
        <v>4902547</v>
      </c>
      <c r="D159" s="127" t="s">
        <v>12</v>
      </c>
      <c r="E159" s="96" t="s">
        <v>347</v>
      </c>
      <c r="F159" s="322">
        <v>-100</v>
      </c>
      <c r="G159" s="341">
        <v>5885</v>
      </c>
      <c r="H159" s="342">
        <v>5885</v>
      </c>
      <c r="I159" s="283">
        <f t="shared" si="24"/>
        <v>0</v>
      </c>
      <c r="J159" s="283">
        <f t="shared" si="25"/>
        <v>0</v>
      </c>
      <c r="K159" s="283">
        <f t="shared" si="26"/>
        <v>0</v>
      </c>
      <c r="L159" s="341">
        <v>8891</v>
      </c>
      <c r="M159" s="342">
        <v>8891</v>
      </c>
      <c r="N159" s="283">
        <f t="shared" si="27"/>
        <v>0</v>
      </c>
      <c r="O159" s="283">
        <f t="shared" si="28"/>
        <v>0</v>
      </c>
      <c r="P159" s="283">
        <f t="shared" si="29"/>
        <v>0</v>
      </c>
      <c r="Q159" s="482"/>
    </row>
    <row r="160" spans="1:17" ht="18" customHeight="1">
      <c r="A160" s="324">
        <v>27</v>
      </c>
      <c r="B160" s="323" t="s">
        <v>61</v>
      </c>
      <c r="C160" s="322">
        <v>4902605</v>
      </c>
      <c r="D160" s="84" t="s">
        <v>12</v>
      </c>
      <c r="E160" s="96" t="s">
        <v>347</v>
      </c>
      <c r="F160" s="531">
        <v>-1333.33</v>
      </c>
      <c r="G160" s="341">
        <v>0</v>
      </c>
      <c r="H160" s="342">
        <v>0</v>
      </c>
      <c r="I160" s="283">
        <f t="shared" si="24"/>
        <v>0</v>
      </c>
      <c r="J160" s="283">
        <f t="shared" si="25"/>
        <v>0</v>
      </c>
      <c r="K160" s="283">
        <f t="shared" si="26"/>
        <v>0</v>
      </c>
      <c r="L160" s="341">
        <v>0</v>
      </c>
      <c r="M160" s="342">
        <v>0</v>
      </c>
      <c r="N160" s="283">
        <f t="shared" si="27"/>
        <v>0</v>
      </c>
      <c r="O160" s="283">
        <f t="shared" si="28"/>
        <v>0</v>
      </c>
      <c r="P160" s="283">
        <f t="shared" si="29"/>
        <v>0</v>
      </c>
      <c r="Q160" s="482"/>
    </row>
    <row r="161" spans="1:17" ht="18" customHeight="1">
      <c r="A161" s="324">
        <v>28</v>
      </c>
      <c r="B161" s="323" t="s">
        <v>62</v>
      </c>
      <c r="C161" s="322">
        <v>5295190</v>
      </c>
      <c r="D161" s="84" t="s">
        <v>12</v>
      </c>
      <c r="E161" s="96" t="s">
        <v>347</v>
      </c>
      <c r="F161" s="322">
        <v>-100</v>
      </c>
      <c r="G161" s="341">
        <v>999400</v>
      </c>
      <c r="H161" s="342">
        <v>999580</v>
      </c>
      <c r="I161" s="283">
        <f>G161-H161</f>
        <v>-180</v>
      </c>
      <c r="J161" s="283">
        <f>$F161*I161</f>
        <v>18000</v>
      </c>
      <c r="K161" s="283">
        <f>J161/1000000</f>
        <v>0.018</v>
      </c>
      <c r="L161" s="341">
        <v>4538</v>
      </c>
      <c r="M161" s="342">
        <v>4500</v>
      </c>
      <c r="N161" s="283">
        <f>L161-M161</f>
        <v>38</v>
      </c>
      <c r="O161" s="283">
        <f>$F161*N161</f>
        <v>-3800</v>
      </c>
      <c r="P161" s="283">
        <f>O161/1000000</f>
        <v>-0.0038</v>
      </c>
      <c r="Q161" s="482"/>
    </row>
    <row r="162" spans="1:17" ht="18" customHeight="1">
      <c r="A162" s="324">
        <v>29</v>
      </c>
      <c r="B162" s="323" t="s">
        <v>63</v>
      </c>
      <c r="C162" s="322">
        <v>4902529</v>
      </c>
      <c r="D162" s="84" t="s">
        <v>12</v>
      </c>
      <c r="E162" s="96" t="s">
        <v>347</v>
      </c>
      <c r="F162" s="322">
        <v>-44.44</v>
      </c>
      <c r="G162" s="341">
        <v>989743</v>
      </c>
      <c r="H162" s="342">
        <v>989743</v>
      </c>
      <c r="I162" s="283">
        <f t="shared" si="24"/>
        <v>0</v>
      </c>
      <c r="J162" s="283">
        <f t="shared" si="25"/>
        <v>0</v>
      </c>
      <c r="K162" s="283">
        <f t="shared" si="26"/>
        <v>0</v>
      </c>
      <c r="L162" s="341">
        <v>390</v>
      </c>
      <c r="M162" s="342">
        <v>390</v>
      </c>
      <c r="N162" s="283">
        <f t="shared" si="27"/>
        <v>0</v>
      </c>
      <c r="O162" s="283">
        <f t="shared" si="28"/>
        <v>0</v>
      </c>
      <c r="P162" s="283">
        <f t="shared" si="29"/>
        <v>0</v>
      </c>
      <c r="Q162" s="499"/>
    </row>
    <row r="163" spans="1:17" ht="18" customHeight="1">
      <c r="A163" s="324">
        <v>30</v>
      </c>
      <c r="B163" s="323" t="s">
        <v>145</v>
      </c>
      <c r="C163" s="322">
        <v>4865087</v>
      </c>
      <c r="D163" s="84" t="s">
        <v>12</v>
      </c>
      <c r="E163" s="96" t="s">
        <v>347</v>
      </c>
      <c r="F163" s="322">
        <v>-100</v>
      </c>
      <c r="G163" s="341">
        <v>0</v>
      </c>
      <c r="H163" s="342">
        <v>0</v>
      </c>
      <c r="I163" s="283">
        <f t="shared" si="24"/>
        <v>0</v>
      </c>
      <c r="J163" s="283">
        <f t="shared" si="25"/>
        <v>0</v>
      </c>
      <c r="K163" s="283">
        <f t="shared" si="26"/>
        <v>0</v>
      </c>
      <c r="L163" s="341">
        <v>0</v>
      </c>
      <c r="M163" s="342">
        <v>0</v>
      </c>
      <c r="N163" s="283">
        <f t="shared" si="27"/>
        <v>0</v>
      </c>
      <c r="O163" s="283">
        <f t="shared" si="28"/>
        <v>0</v>
      </c>
      <c r="P163" s="283">
        <f t="shared" si="29"/>
        <v>0</v>
      </c>
      <c r="Q163" s="482"/>
    </row>
    <row r="164" spans="1:17" ht="18" customHeight="1">
      <c r="A164" s="324"/>
      <c r="B164" s="357" t="s">
        <v>78</v>
      </c>
      <c r="C164" s="322"/>
      <c r="D164" s="84"/>
      <c r="E164" s="84"/>
      <c r="F164" s="322"/>
      <c r="G164" s="426"/>
      <c r="H164" s="429"/>
      <c r="I164" s="283"/>
      <c r="J164" s="283"/>
      <c r="K164" s="283"/>
      <c r="L164" s="268"/>
      <c r="M164" s="283"/>
      <c r="N164" s="283"/>
      <c r="O164" s="283"/>
      <c r="P164" s="283"/>
      <c r="Q164" s="482"/>
    </row>
    <row r="165" spans="1:17" ht="18" customHeight="1">
      <c r="A165" s="324">
        <v>31</v>
      </c>
      <c r="B165" s="323" t="s">
        <v>79</v>
      </c>
      <c r="C165" s="322">
        <v>4902577</v>
      </c>
      <c r="D165" s="84" t="s">
        <v>12</v>
      </c>
      <c r="E165" s="96" t="s">
        <v>347</v>
      </c>
      <c r="F165" s="322">
        <v>400</v>
      </c>
      <c r="G165" s="341">
        <v>995611</v>
      </c>
      <c r="H165" s="342">
        <v>995610</v>
      </c>
      <c r="I165" s="283">
        <f>G165-H165</f>
        <v>1</v>
      </c>
      <c r="J165" s="283">
        <f>$F165*I165</f>
        <v>400</v>
      </c>
      <c r="K165" s="283">
        <f>J165/1000000</f>
        <v>0.0004</v>
      </c>
      <c r="L165" s="341">
        <v>69</v>
      </c>
      <c r="M165" s="342">
        <v>69</v>
      </c>
      <c r="N165" s="283">
        <f>L165-M165</f>
        <v>0</v>
      </c>
      <c r="O165" s="283">
        <f>$F165*N165</f>
        <v>0</v>
      </c>
      <c r="P165" s="283">
        <f>O165/1000000</f>
        <v>0</v>
      </c>
      <c r="Q165" s="482"/>
    </row>
    <row r="166" spans="1:17" ht="18" customHeight="1">
      <c r="A166" s="324">
        <v>32</v>
      </c>
      <c r="B166" s="323" t="s">
        <v>80</v>
      </c>
      <c r="C166" s="322">
        <v>4902525</v>
      </c>
      <c r="D166" s="84" t="s">
        <v>12</v>
      </c>
      <c r="E166" s="96" t="s">
        <v>347</v>
      </c>
      <c r="F166" s="322">
        <v>-400</v>
      </c>
      <c r="G166" s="341">
        <v>999882</v>
      </c>
      <c r="H166" s="342">
        <v>999883</v>
      </c>
      <c r="I166" s="283">
        <f>G166-H166</f>
        <v>-1</v>
      </c>
      <c r="J166" s="283">
        <f>$F166*I166</f>
        <v>400</v>
      </c>
      <c r="K166" s="283">
        <f>J166/1000000</f>
        <v>0.0004</v>
      </c>
      <c r="L166" s="341">
        <v>8</v>
      </c>
      <c r="M166" s="342">
        <v>8</v>
      </c>
      <c r="N166" s="283">
        <f>L166-M166</f>
        <v>0</v>
      </c>
      <c r="O166" s="283">
        <f>$F166*N166</f>
        <v>0</v>
      </c>
      <c r="P166" s="283">
        <f>O166/1000000</f>
        <v>0</v>
      </c>
      <c r="Q166" s="482"/>
    </row>
    <row r="167" spans="1:17" ht="15" customHeight="1" thickBot="1">
      <c r="A167" s="645"/>
      <c r="B167" s="517"/>
      <c r="C167" s="517"/>
      <c r="D167" s="517"/>
      <c r="E167" s="517"/>
      <c r="F167" s="517"/>
      <c r="G167" s="646"/>
      <c r="H167" s="647"/>
      <c r="I167" s="517"/>
      <c r="J167" s="517"/>
      <c r="K167" s="648"/>
      <c r="L167" s="645"/>
      <c r="M167" s="517"/>
      <c r="N167" s="517"/>
      <c r="O167" s="517"/>
      <c r="P167" s="648"/>
      <c r="Q167" s="602"/>
    </row>
    <row r="168" ht="13.5" thickTop="1"/>
    <row r="169" spans="1:16" ht="20.25">
      <c r="A169" s="316" t="s">
        <v>314</v>
      </c>
      <c r="K169" s="642">
        <f>SUM(K120:K167)</f>
        <v>-0.5607731800000002</v>
      </c>
      <c r="P169" s="642">
        <f>SUM(P120:P167)</f>
        <v>-0.11089808</v>
      </c>
    </row>
    <row r="170" spans="1:16" ht="12.75">
      <c r="A170" s="59"/>
      <c r="K170" s="591"/>
      <c r="P170" s="591"/>
    </row>
    <row r="171" spans="1:16" ht="12.75">
      <c r="A171" s="59"/>
      <c r="K171" s="591"/>
      <c r="P171" s="591"/>
    </row>
    <row r="172" spans="1:17" ht="18">
      <c r="A172" s="59"/>
      <c r="K172" s="591"/>
      <c r="P172" s="591"/>
      <c r="Q172" s="637" t="str">
        <f>NDPL!$Q$1</f>
        <v>NOVEMBER-2016</v>
      </c>
    </row>
    <row r="173" spans="1:16" ht="12.75">
      <c r="A173" s="59"/>
      <c r="K173" s="591"/>
      <c r="P173" s="591"/>
    </row>
    <row r="174" spans="1:16" ht="12.75">
      <c r="A174" s="59"/>
      <c r="K174" s="591"/>
      <c r="P174" s="591"/>
    </row>
    <row r="175" spans="1:16" ht="12.75">
      <c r="A175" s="59"/>
      <c r="K175" s="591"/>
      <c r="P175" s="591"/>
    </row>
    <row r="176" spans="1:11" ht="13.5" thickBot="1">
      <c r="A176" s="2"/>
      <c r="B176" s="7"/>
      <c r="C176" s="7"/>
      <c r="D176" s="55"/>
      <c r="E176" s="55"/>
      <c r="F176" s="21"/>
      <c r="G176" s="21"/>
      <c r="H176" s="21"/>
      <c r="I176" s="21"/>
      <c r="J176" s="21"/>
      <c r="K176" s="56"/>
    </row>
    <row r="177" spans="1:17" ht="27.75">
      <c r="A177" s="412" t="s">
        <v>194</v>
      </c>
      <c r="B177" s="148"/>
      <c r="C177" s="144"/>
      <c r="D177" s="144"/>
      <c r="E177" s="144"/>
      <c r="F177" s="193"/>
      <c r="G177" s="193"/>
      <c r="H177" s="193"/>
      <c r="I177" s="193"/>
      <c r="J177" s="193"/>
      <c r="K177" s="194"/>
      <c r="L177" s="603"/>
      <c r="M177" s="603"/>
      <c r="N177" s="603"/>
      <c r="O177" s="603"/>
      <c r="P177" s="603"/>
      <c r="Q177" s="604"/>
    </row>
    <row r="178" spans="1:17" ht="24.75" customHeight="1">
      <c r="A178" s="411" t="s">
        <v>316</v>
      </c>
      <c r="B178" s="57"/>
      <c r="C178" s="57"/>
      <c r="D178" s="57"/>
      <c r="E178" s="57"/>
      <c r="F178" s="57"/>
      <c r="G178" s="57"/>
      <c r="H178" s="57"/>
      <c r="I178" s="57"/>
      <c r="J178" s="57"/>
      <c r="K178" s="410">
        <f>K114</f>
        <v>-25.098282226000006</v>
      </c>
      <c r="L178" s="293"/>
      <c r="M178" s="293"/>
      <c r="N178" s="293"/>
      <c r="O178" s="293"/>
      <c r="P178" s="410">
        <f>P114</f>
        <v>1.5962170719999988</v>
      </c>
      <c r="Q178" s="605"/>
    </row>
    <row r="179" spans="1:17" ht="24.75" customHeight="1">
      <c r="A179" s="411" t="s">
        <v>315</v>
      </c>
      <c r="B179" s="57"/>
      <c r="C179" s="57"/>
      <c r="D179" s="57"/>
      <c r="E179" s="57"/>
      <c r="F179" s="57"/>
      <c r="G179" s="57"/>
      <c r="H179" s="57"/>
      <c r="I179" s="57"/>
      <c r="J179" s="57"/>
      <c r="K179" s="410">
        <f>K169</f>
        <v>-0.5607731800000002</v>
      </c>
      <c r="L179" s="293"/>
      <c r="M179" s="293"/>
      <c r="N179" s="293"/>
      <c r="O179" s="293"/>
      <c r="P179" s="410">
        <f>P169</f>
        <v>-0.11089808</v>
      </c>
      <c r="Q179" s="605"/>
    </row>
    <row r="180" spans="1:17" ht="24.75" customHeight="1">
      <c r="A180" s="411" t="s">
        <v>317</v>
      </c>
      <c r="B180" s="57"/>
      <c r="C180" s="57"/>
      <c r="D180" s="57"/>
      <c r="E180" s="57"/>
      <c r="F180" s="57"/>
      <c r="G180" s="57"/>
      <c r="H180" s="57"/>
      <c r="I180" s="57"/>
      <c r="J180" s="57"/>
      <c r="K180" s="410">
        <f>'ROHTAK ROAD'!K43</f>
        <v>0.2248625</v>
      </c>
      <c r="L180" s="293"/>
      <c r="M180" s="293"/>
      <c r="N180" s="293"/>
      <c r="O180" s="293"/>
      <c r="P180" s="410">
        <f>'ROHTAK ROAD'!P43</f>
        <v>-0.016800000000000002</v>
      </c>
      <c r="Q180" s="605"/>
    </row>
    <row r="181" spans="1:17" ht="24.75" customHeight="1">
      <c r="A181" s="411" t="s">
        <v>318</v>
      </c>
      <c r="B181" s="57"/>
      <c r="C181" s="57"/>
      <c r="D181" s="57"/>
      <c r="E181" s="57"/>
      <c r="F181" s="57"/>
      <c r="G181" s="57"/>
      <c r="H181" s="57"/>
      <c r="I181" s="57"/>
      <c r="J181" s="57"/>
      <c r="K181" s="410">
        <f>-MES!K40</f>
        <v>-0.013500000000000002</v>
      </c>
      <c r="L181" s="293"/>
      <c r="M181" s="293"/>
      <c r="N181" s="293"/>
      <c r="O181" s="293"/>
      <c r="P181" s="410">
        <f>-MES!P40</f>
        <v>-0.0446</v>
      </c>
      <c r="Q181" s="605"/>
    </row>
    <row r="182" spans="1:17" ht="29.25" customHeight="1" thickBot="1">
      <c r="A182" s="413" t="s">
        <v>195</v>
      </c>
      <c r="B182" s="195"/>
      <c r="C182" s="196"/>
      <c r="D182" s="196"/>
      <c r="E182" s="196"/>
      <c r="F182" s="196"/>
      <c r="G182" s="196"/>
      <c r="H182" s="196"/>
      <c r="I182" s="196"/>
      <c r="J182" s="196"/>
      <c r="K182" s="414">
        <f>SUM(K178:K181)</f>
        <v>-25.447692906000007</v>
      </c>
      <c r="L182" s="649"/>
      <c r="M182" s="649"/>
      <c r="N182" s="649"/>
      <c r="O182" s="649"/>
      <c r="P182" s="414">
        <f>SUM(P178:P181)</f>
        <v>1.423918991999999</v>
      </c>
      <c r="Q182" s="607"/>
    </row>
    <row r="187" ht="13.5" thickBot="1"/>
    <row r="188" spans="1:17" ht="12.75">
      <c r="A188" s="608"/>
      <c r="B188" s="609"/>
      <c r="C188" s="609"/>
      <c r="D188" s="609"/>
      <c r="E188" s="609"/>
      <c r="F188" s="609"/>
      <c r="G188" s="609"/>
      <c r="H188" s="603"/>
      <c r="I188" s="603"/>
      <c r="J188" s="603"/>
      <c r="K188" s="603"/>
      <c r="L188" s="603"/>
      <c r="M188" s="603"/>
      <c r="N188" s="603"/>
      <c r="O188" s="603"/>
      <c r="P188" s="603"/>
      <c r="Q188" s="604"/>
    </row>
    <row r="189" spans="1:17" ht="26.25">
      <c r="A189" s="650" t="s">
        <v>328</v>
      </c>
      <c r="B189" s="611"/>
      <c r="C189" s="611"/>
      <c r="D189" s="611"/>
      <c r="E189" s="611"/>
      <c r="F189" s="611"/>
      <c r="G189" s="611"/>
      <c r="H189" s="514"/>
      <c r="I189" s="514"/>
      <c r="J189" s="514"/>
      <c r="K189" s="514"/>
      <c r="L189" s="514"/>
      <c r="M189" s="514"/>
      <c r="N189" s="514"/>
      <c r="O189" s="514"/>
      <c r="P189" s="514"/>
      <c r="Q189" s="605"/>
    </row>
    <row r="190" spans="1:17" ht="12.75">
      <c r="A190" s="612"/>
      <c r="B190" s="611"/>
      <c r="C190" s="611"/>
      <c r="D190" s="611"/>
      <c r="E190" s="611"/>
      <c r="F190" s="611"/>
      <c r="G190" s="611"/>
      <c r="H190" s="514"/>
      <c r="I190" s="514"/>
      <c r="J190" s="514"/>
      <c r="K190" s="514"/>
      <c r="L190" s="514"/>
      <c r="M190" s="514"/>
      <c r="N190" s="514"/>
      <c r="O190" s="514"/>
      <c r="P190" s="514"/>
      <c r="Q190" s="605"/>
    </row>
    <row r="191" spans="1:17" ht="15.75">
      <c r="A191" s="613"/>
      <c r="B191" s="614"/>
      <c r="C191" s="614"/>
      <c r="D191" s="614"/>
      <c r="E191" s="614"/>
      <c r="F191" s="614"/>
      <c r="G191" s="614"/>
      <c r="H191" s="514"/>
      <c r="I191" s="514"/>
      <c r="J191" s="514"/>
      <c r="K191" s="615" t="s">
        <v>340</v>
      </c>
      <c r="L191" s="514"/>
      <c r="M191" s="514"/>
      <c r="N191" s="514"/>
      <c r="O191" s="514"/>
      <c r="P191" s="615" t="s">
        <v>341</v>
      </c>
      <c r="Q191" s="605"/>
    </row>
    <row r="192" spans="1:17" ht="12.75">
      <c r="A192" s="616"/>
      <c r="B192" s="96"/>
      <c r="C192" s="96"/>
      <c r="D192" s="96"/>
      <c r="E192" s="96"/>
      <c r="F192" s="96"/>
      <c r="G192" s="96"/>
      <c r="H192" s="514"/>
      <c r="I192" s="514"/>
      <c r="J192" s="514"/>
      <c r="K192" s="514"/>
      <c r="L192" s="514"/>
      <c r="M192" s="514"/>
      <c r="N192" s="514"/>
      <c r="O192" s="514"/>
      <c r="P192" s="514"/>
      <c r="Q192" s="605"/>
    </row>
    <row r="193" spans="1:17" ht="12.75">
      <c r="A193" s="616"/>
      <c r="B193" s="96"/>
      <c r="C193" s="96"/>
      <c r="D193" s="96"/>
      <c r="E193" s="96"/>
      <c r="F193" s="96"/>
      <c r="G193" s="96"/>
      <c r="H193" s="514"/>
      <c r="I193" s="514"/>
      <c r="J193" s="514"/>
      <c r="K193" s="514"/>
      <c r="L193" s="514"/>
      <c r="M193" s="514"/>
      <c r="N193" s="514"/>
      <c r="O193" s="514"/>
      <c r="P193" s="514"/>
      <c r="Q193" s="605"/>
    </row>
    <row r="194" spans="1:17" ht="23.25">
      <c r="A194" s="651" t="s">
        <v>331</v>
      </c>
      <c r="B194" s="618"/>
      <c r="C194" s="618"/>
      <c r="D194" s="619"/>
      <c r="E194" s="619"/>
      <c r="F194" s="620"/>
      <c r="G194" s="619"/>
      <c r="H194" s="514"/>
      <c r="I194" s="514"/>
      <c r="J194" s="514"/>
      <c r="K194" s="652">
        <f>K182</f>
        <v>-25.447692906000007</v>
      </c>
      <c r="L194" s="653" t="s">
        <v>329</v>
      </c>
      <c r="M194" s="654"/>
      <c r="N194" s="654"/>
      <c r="O194" s="654"/>
      <c r="P194" s="652">
        <f>P182</f>
        <v>1.423918991999999</v>
      </c>
      <c r="Q194" s="655" t="s">
        <v>329</v>
      </c>
    </row>
    <row r="195" spans="1:17" ht="23.25">
      <c r="A195" s="623"/>
      <c r="B195" s="624"/>
      <c r="C195" s="624"/>
      <c r="D195" s="611"/>
      <c r="E195" s="611"/>
      <c r="F195" s="625"/>
      <c r="G195" s="611"/>
      <c r="H195" s="514"/>
      <c r="I195" s="514"/>
      <c r="J195" s="514"/>
      <c r="K195" s="654"/>
      <c r="L195" s="656"/>
      <c r="M195" s="654"/>
      <c r="N195" s="654"/>
      <c r="O195" s="654"/>
      <c r="P195" s="654"/>
      <c r="Q195" s="657"/>
    </row>
    <row r="196" spans="1:17" ht="23.25">
      <c r="A196" s="658" t="s">
        <v>330</v>
      </c>
      <c r="B196" s="45"/>
      <c r="C196" s="45"/>
      <c r="D196" s="611"/>
      <c r="E196" s="611"/>
      <c r="F196" s="628"/>
      <c r="G196" s="619"/>
      <c r="H196" s="514"/>
      <c r="I196" s="514"/>
      <c r="J196" s="514"/>
      <c r="K196" s="654">
        <f>'STEPPED UP GENCO'!K39</f>
        <v>2.593544966399999</v>
      </c>
      <c r="L196" s="653" t="s">
        <v>329</v>
      </c>
      <c r="M196" s="654"/>
      <c r="N196" s="654"/>
      <c r="O196" s="654"/>
      <c r="P196" s="652">
        <f>'STEPPED UP GENCO'!P39</f>
        <v>-3.8396655552</v>
      </c>
      <c r="Q196" s="655" t="s">
        <v>329</v>
      </c>
    </row>
    <row r="197" spans="1:17" ht="15">
      <c r="A197" s="629"/>
      <c r="B197" s="514"/>
      <c r="C197" s="514"/>
      <c r="D197" s="514"/>
      <c r="E197" s="514"/>
      <c r="F197" s="514"/>
      <c r="G197" s="514"/>
      <c r="H197" s="514"/>
      <c r="I197" s="514"/>
      <c r="J197" s="514"/>
      <c r="K197" s="514"/>
      <c r="L197" s="278"/>
      <c r="M197" s="514"/>
      <c r="N197" s="514"/>
      <c r="O197" s="514"/>
      <c r="P197" s="514"/>
      <c r="Q197" s="659"/>
    </row>
    <row r="198" spans="1:17" ht="15">
      <c r="A198" s="629"/>
      <c r="B198" s="514"/>
      <c r="C198" s="514"/>
      <c r="D198" s="514"/>
      <c r="E198" s="514"/>
      <c r="F198" s="514"/>
      <c r="G198" s="514"/>
      <c r="H198" s="514"/>
      <c r="I198" s="514"/>
      <c r="J198" s="514"/>
      <c r="K198" s="514"/>
      <c r="L198" s="278"/>
      <c r="M198" s="514"/>
      <c r="N198" s="514"/>
      <c r="O198" s="514"/>
      <c r="P198" s="514"/>
      <c r="Q198" s="659"/>
    </row>
    <row r="199" spans="1:17" ht="15">
      <c r="A199" s="629"/>
      <c r="B199" s="514"/>
      <c r="C199" s="514"/>
      <c r="D199" s="514"/>
      <c r="E199" s="514"/>
      <c r="F199" s="514"/>
      <c r="G199" s="514"/>
      <c r="H199" s="514"/>
      <c r="I199" s="514"/>
      <c r="J199" s="514"/>
      <c r="K199" s="514"/>
      <c r="L199" s="278"/>
      <c r="M199" s="514"/>
      <c r="N199" s="514"/>
      <c r="O199" s="514"/>
      <c r="P199" s="514"/>
      <c r="Q199" s="659"/>
    </row>
    <row r="200" spans="1:17" ht="23.25">
      <c r="A200" s="629"/>
      <c r="B200" s="514"/>
      <c r="C200" s="514"/>
      <c r="D200" s="514"/>
      <c r="E200" s="514"/>
      <c r="F200" s="514"/>
      <c r="G200" s="514"/>
      <c r="H200" s="618"/>
      <c r="I200" s="618"/>
      <c r="J200" s="660" t="s">
        <v>332</v>
      </c>
      <c r="K200" s="661">
        <f>SUM(K194:K199)</f>
        <v>-22.854147939600008</v>
      </c>
      <c r="L200" s="660" t="s">
        <v>329</v>
      </c>
      <c r="M200" s="654"/>
      <c r="N200" s="654"/>
      <c r="O200" s="654"/>
      <c r="P200" s="661">
        <f>SUM(P194:P199)</f>
        <v>-2.415746563200001</v>
      </c>
      <c r="Q200" s="660" t="s">
        <v>329</v>
      </c>
    </row>
    <row r="201" spans="1:17" ht="13.5" thickBot="1">
      <c r="A201" s="630"/>
      <c r="B201" s="606"/>
      <c r="C201" s="606"/>
      <c r="D201" s="606"/>
      <c r="E201" s="606"/>
      <c r="F201" s="606"/>
      <c r="G201" s="606"/>
      <c r="H201" s="606"/>
      <c r="I201" s="606"/>
      <c r="J201" s="606"/>
      <c r="K201" s="606"/>
      <c r="L201" s="606"/>
      <c r="M201" s="606"/>
      <c r="N201" s="606"/>
      <c r="O201" s="606"/>
      <c r="P201" s="606"/>
      <c r="Q201" s="607"/>
    </row>
  </sheetData>
  <sheetProtection/>
  <printOptions horizontalCentered="1"/>
  <pageMargins left="0.25" right="0.25" top="0.35" bottom="0.43" header="0.5" footer="0.5"/>
  <pageSetup horizontalDpi="600" verticalDpi="600" orientation="landscape" paperSize="9" scale="52" r:id="rId1"/>
  <rowBreaks count="3" manualBreakCount="3">
    <brk id="51" max="255" man="1"/>
    <brk id="115" max="18" man="1"/>
    <brk id="169" max="255" man="1"/>
  </rowBreaks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91"/>
  <sheetViews>
    <sheetView view="pageBreakPreview" zoomScale="85" zoomScaleNormal="70" zoomScaleSheetLayoutView="85" zoomScalePageLayoutView="50" workbookViewId="0" topLeftCell="A62">
      <selection activeCell="A3" sqref="A3"/>
    </sheetView>
  </sheetViews>
  <sheetFormatPr defaultColWidth="9.140625" defaultRowHeight="12.75"/>
  <cols>
    <col min="1" max="1" width="5.140625" style="465" customWidth="1"/>
    <col min="2" max="2" width="20.8515625" style="465" customWidth="1"/>
    <col min="3" max="3" width="11.28125" style="465" customWidth="1"/>
    <col min="4" max="4" width="9.140625" style="465" customWidth="1"/>
    <col min="5" max="5" width="14.421875" style="465" customWidth="1"/>
    <col min="6" max="6" width="7.00390625" style="465" customWidth="1"/>
    <col min="7" max="7" width="11.421875" style="465" customWidth="1"/>
    <col min="8" max="8" width="13.00390625" style="465" customWidth="1"/>
    <col min="9" max="9" width="9.00390625" style="465" customWidth="1"/>
    <col min="10" max="10" width="12.28125" style="465" customWidth="1"/>
    <col min="11" max="12" width="12.8515625" style="465" customWidth="1"/>
    <col min="13" max="13" width="13.28125" style="465" customWidth="1"/>
    <col min="14" max="14" width="11.421875" style="465" customWidth="1"/>
    <col min="15" max="15" width="13.140625" style="465" customWidth="1"/>
    <col min="16" max="16" width="14.7109375" style="465" customWidth="1"/>
    <col min="17" max="17" width="15.00390625" style="465" customWidth="1"/>
    <col min="18" max="18" width="0.13671875" style="465" customWidth="1"/>
    <col min="19" max="19" width="1.57421875" style="465" hidden="1" customWidth="1"/>
    <col min="20" max="20" width="9.140625" style="465" hidden="1" customWidth="1"/>
    <col min="21" max="21" width="4.28125" style="465" hidden="1" customWidth="1"/>
    <col min="22" max="22" width="4.00390625" style="465" hidden="1" customWidth="1"/>
    <col min="23" max="23" width="3.8515625" style="465" hidden="1" customWidth="1"/>
    <col min="24" max="16384" width="9.140625" style="465" customWidth="1"/>
  </cols>
  <sheetData>
    <row r="1" spans="1:17" ht="18">
      <c r="A1" s="156" t="s">
        <v>238</v>
      </c>
      <c r="Q1" s="542" t="str">
        <f>NDPL!Q1</f>
        <v>NOVEMBER-2016</v>
      </c>
    </row>
    <row r="2" ht="18.75" customHeight="1">
      <c r="A2" s="81" t="s">
        <v>239</v>
      </c>
    </row>
    <row r="3" ht="18">
      <c r="A3" s="316" t="s">
        <v>213</v>
      </c>
    </row>
    <row r="4" spans="1:16" ht="24" thickBot="1">
      <c r="A4" s="399" t="s">
        <v>214</v>
      </c>
      <c r="G4" s="514"/>
      <c r="H4" s="514"/>
      <c r="I4" s="48" t="s">
        <v>398</v>
      </c>
      <c r="J4" s="514"/>
      <c r="K4" s="514"/>
      <c r="L4" s="514"/>
      <c r="M4" s="514"/>
      <c r="N4" s="48" t="s">
        <v>399</v>
      </c>
      <c r="O4" s="514"/>
      <c r="P4" s="514"/>
    </row>
    <row r="5" spans="1:17" ht="62.25" customHeight="1" thickBot="1" thickTop="1">
      <c r="A5" s="550" t="s">
        <v>8</v>
      </c>
      <c r="B5" s="551" t="s">
        <v>9</v>
      </c>
      <c r="C5" s="552" t="s">
        <v>1</v>
      </c>
      <c r="D5" s="552" t="s">
        <v>2</v>
      </c>
      <c r="E5" s="552" t="s">
        <v>3</v>
      </c>
      <c r="F5" s="552" t="s">
        <v>10</v>
      </c>
      <c r="G5" s="550" t="str">
        <f>NDPL!G5</f>
        <v>FINAL READING 01/12/2016</v>
      </c>
      <c r="H5" s="552" t="str">
        <f>NDPL!H5</f>
        <v>INTIAL READING 01/11/2016</v>
      </c>
      <c r="I5" s="552" t="s">
        <v>4</v>
      </c>
      <c r="J5" s="552" t="s">
        <v>5</v>
      </c>
      <c r="K5" s="552" t="s">
        <v>6</v>
      </c>
      <c r="L5" s="550" t="str">
        <f>NDPL!G5</f>
        <v>FINAL READING 01/12/2016</v>
      </c>
      <c r="M5" s="552" t="str">
        <f>NDPL!H5</f>
        <v>INTIAL READING 01/11/2016</v>
      </c>
      <c r="N5" s="552" t="s">
        <v>4</v>
      </c>
      <c r="O5" s="552" t="s">
        <v>5</v>
      </c>
      <c r="P5" s="552" t="s">
        <v>6</v>
      </c>
      <c r="Q5" s="553" t="s">
        <v>310</v>
      </c>
    </row>
    <row r="6" ht="14.25" thickBot="1" thickTop="1"/>
    <row r="7" spans="1:17" ht="18" customHeight="1" thickTop="1">
      <c r="A7" s="160"/>
      <c r="B7" s="161" t="s">
        <v>197</v>
      </c>
      <c r="C7" s="162"/>
      <c r="D7" s="162"/>
      <c r="E7" s="162"/>
      <c r="F7" s="162"/>
      <c r="G7" s="62"/>
      <c r="H7" s="662"/>
      <c r="I7" s="663"/>
      <c r="J7" s="663"/>
      <c r="K7" s="663"/>
      <c r="L7" s="664"/>
      <c r="M7" s="662"/>
      <c r="N7" s="662"/>
      <c r="O7" s="662"/>
      <c r="P7" s="662"/>
      <c r="Q7" s="590"/>
    </row>
    <row r="8" spans="1:17" ht="18" customHeight="1">
      <c r="A8" s="163"/>
      <c r="B8" s="164" t="s">
        <v>110</v>
      </c>
      <c r="C8" s="165"/>
      <c r="D8" s="166"/>
      <c r="E8" s="167"/>
      <c r="F8" s="168"/>
      <c r="G8" s="66"/>
      <c r="H8" s="665"/>
      <c r="I8" s="432"/>
      <c r="J8" s="432"/>
      <c r="K8" s="432"/>
      <c r="L8" s="666"/>
      <c r="M8" s="665"/>
      <c r="N8" s="401"/>
      <c r="O8" s="401"/>
      <c r="P8" s="401"/>
      <c r="Q8" s="469"/>
    </row>
    <row r="9" spans="1:17" ht="18">
      <c r="A9" s="163">
        <v>1</v>
      </c>
      <c r="B9" s="164" t="s">
        <v>111</v>
      </c>
      <c r="C9" s="165">
        <v>4865136</v>
      </c>
      <c r="D9" s="169" t="s">
        <v>12</v>
      </c>
      <c r="E9" s="259" t="s">
        <v>347</v>
      </c>
      <c r="F9" s="170">
        <v>200</v>
      </c>
      <c r="G9" s="457">
        <v>54780</v>
      </c>
      <c r="H9" s="458">
        <v>54595</v>
      </c>
      <c r="I9" s="432">
        <f aca="true" t="shared" si="0" ref="I9:I16">G9-H9</f>
        <v>185</v>
      </c>
      <c r="J9" s="432">
        <f aca="true" t="shared" si="1" ref="J9:J65">$F9*I9</f>
        <v>37000</v>
      </c>
      <c r="K9" s="432">
        <f aca="true" t="shared" si="2" ref="K9:K65">J9/1000000</f>
        <v>0.037</v>
      </c>
      <c r="L9" s="457">
        <v>85529</v>
      </c>
      <c r="M9" s="458">
        <v>85497</v>
      </c>
      <c r="N9" s="432">
        <f aca="true" t="shared" si="3" ref="N9:N16">L9-M9</f>
        <v>32</v>
      </c>
      <c r="O9" s="432">
        <f aca="true" t="shared" si="4" ref="O9:O65">$F9*N9</f>
        <v>6400</v>
      </c>
      <c r="P9" s="432">
        <f aca="true" t="shared" si="5" ref="P9:P65">O9/1000000</f>
        <v>0.0064</v>
      </c>
      <c r="Q9" s="506"/>
    </row>
    <row r="10" spans="1:17" ht="18" customHeight="1">
      <c r="A10" s="163">
        <v>2</v>
      </c>
      <c r="B10" s="164" t="s">
        <v>112</v>
      </c>
      <c r="C10" s="165">
        <v>4865137</v>
      </c>
      <c r="D10" s="169" t="s">
        <v>12</v>
      </c>
      <c r="E10" s="259" t="s">
        <v>347</v>
      </c>
      <c r="F10" s="170">
        <v>100</v>
      </c>
      <c r="G10" s="341">
        <v>71061</v>
      </c>
      <c r="H10" s="342">
        <v>71423</v>
      </c>
      <c r="I10" s="432">
        <f t="shared" si="0"/>
        <v>-362</v>
      </c>
      <c r="J10" s="432">
        <f t="shared" si="1"/>
        <v>-36200</v>
      </c>
      <c r="K10" s="432">
        <f t="shared" si="2"/>
        <v>-0.0362</v>
      </c>
      <c r="L10" s="341">
        <v>139261</v>
      </c>
      <c r="M10" s="342">
        <v>139286</v>
      </c>
      <c r="N10" s="429">
        <f t="shared" si="3"/>
        <v>-25</v>
      </c>
      <c r="O10" s="429">
        <f t="shared" si="4"/>
        <v>-2500</v>
      </c>
      <c r="P10" s="429">
        <f t="shared" si="5"/>
        <v>-0.0025</v>
      </c>
      <c r="Q10" s="469"/>
    </row>
    <row r="11" spans="1:17" ht="18">
      <c r="A11" s="163">
        <v>3</v>
      </c>
      <c r="B11" s="164" t="s">
        <v>113</v>
      </c>
      <c r="C11" s="165">
        <v>4865138</v>
      </c>
      <c r="D11" s="169" t="s">
        <v>12</v>
      </c>
      <c r="E11" s="259" t="s">
        <v>347</v>
      </c>
      <c r="F11" s="170">
        <v>200</v>
      </c>
      <c r="G11" s="457">
        <v>974235</v>
      </c>
      <c r="H11" s="458">
        <v>974915</v>
      </c>
      <c r="I11" s="432">
        <f t="shared" si="0"/>
        <v>-680</v>
      </c>
      <c r="J11" s="432">
        <f t="shared" si="1"/>
        <v>-136000</v>
      </c>
      <c r="K11" s="432">
        <f t="shared" si="2"/>
        <v>-0.136</v>
      </c>
      <c r="L11" s="457">
        <v>996564</v>
      </c>
      <c r="M11" s="458">
        <v>996528</v>
      </c>
      <c r="N11" s="432">
        <f t="shared" si="3"/>
        <v>36</v>
      </c>
      <c r="O11" s="432">
        <f t="shared" si="4"/>
        <v>7200</v>
      </c>
      <c r="P11" s="432">
        <f t="shared" si="5"/>
        <v>0.0072</v>
      </c>
      <c r="Q11" s="509"/>
    </row>
    <row r="12" spans="1:17" ht="18">
      <c r="A12" s="163">
        <v>4</v>
      </c>
      <c r="B12" s="164" t="s">
        <v>114</v>
      </c>
      <c r="C12" s="165">
        <v>5295200</v>
      </c>
      <c r="D12" s="169" t="s">
        <v>12</v>
      </c>
      <c r="E12" s="259" t="s">
        <v>347</v>
      </c>
      <c r="F12" s="170">
        <v>200</v>
      </c>
      <c r="G12" s="341">
        <v>31937</v>
      </c>
      <c r="H12" s="342">
        <v>31562</v>
      </c>
      <c r="I12" s="432">
        <f t="shared" si="0"/>
        <v>375</v>
      </c>
      <c r="J12" s="432">
        <f t="shared" si="1"/>
        <v>75000</v>
      </c>
      <c r="K12" s="432">
        <f t="shared" si="2"/>
        <v>0.075</v>
      </c>
      <c r="L12" s="341">
        <v>1034</v>
      </c>
      <c r="M12" s="342">
        <v>885</v>
      </c>
      <c r="N12" s="429">
        <f t="shared" si="3"/>
        <v>149</v>
      </c>
      <c r="O12" s="429">
        <f t="shared" si="4"/>
        <v>29800</v>
      </c>
      <c r="P12" s="429">
        <f t="shared" si="5"/>
        <v>0.0298</v>
      </c>
      <c r="Q12" s="754"/>
    </row>
    <row r="13" spans="1:17" ht="18">
      <c r="A13" s="163"/>
      <c r="B13" s="164"/>
      <c r="C13" s="165">
        <v>5295200</v>
      </c>
      <c r="D13" s="169" t="s">
        <v>12</v>
      </c>
      <c r="E13" s="259" t="s">
        <v>347</v>
      </c>
      <c r="F13" s="170">
        <v>200</v>
      </c>
      <c r="G13" s="341">
        <v>7224</v>
      </c>
      <c r="H13" s="342">
        <v>5550</v>
      </c>
      <c r="I13" s="432">
        <f>G13-H13</f>
        <v>1674</v>
      </c>
      <c r="J13" s="432">
        <f>$F13*I13</f>
        <v>334800</v>
      </c>
      <c r="K13" s="432">
        <f>J13/1000000</f>
        <v>0.3348</v>
      </c>
      <c r="L13" s="341"/>
      <c r="M13" s="342"/>
      <c r="N13" s="429"/>
      <c r="O13" s="429"/>
      <c r="P13" s="429"/>
      <c r="Q13" s="754"/>
    </row>
    <row r="14" spans="1:17" ht="18" customHeight="1">
      <c r="A14" s="163">
        <v>5</v>
      </c>
      <c r="B14" s="164" t="s">
        <v>115</v>
      </c>
      <c r="C14" s="165">
        <v>4865050</v>
      </c>
      <c r="D14" s="169" t="s">
        <v>12</v>
      </c>
      <c r="E14" s="259" t="s">
        <v>347</v>
      </c>
      <c r="F14" s="170">
        <v>800</v>
      </c>
      <c r="G14" s="341">
        <v>16339</v>
      </c>
      <c r="H14" s="342">
        <v>15920</v>
      </c>
      <c r="I14" s="432">
        <f>G14-H14</f>
        <v>419</v>
      </c>
      <c r="J14" s="432">
        <f t="shared" si="1"/>
        <v>335200</v>
      </c>
      <c r="K14" s="432">
        <f t="shared" si="2"/>
        <v>0.3352</v>
      </c>
      <c r="L14" s="341">
        <v>10528</v>
      </c>
      <c r="M14" s="342">
        <v>10514</v>
      </c>
      <c r="N14" s="429">
        <f>L14-M14</f>
        <v>14</v>
      </c>
      <c r="O14" s="429">
        <f t="shared" si="4"/>
        <v>11200</v>
      </c>
      <c r="P14" s="429">
        <f t="shared" si="5"/>
        <v>0.0112</v>
      </c>
      <c r="Q14" s="510"/>
    </row>
    <row r="15" spans="1:17" ht="18" customHeight="1">
      <c r="A15" s="163">
        <v>6</v>
      </c>
      <c r="B15" s="164" t="s">
        <v>374</v>
      </c>
      <c r="C15" s="165">
        <v>4864949</v>
      </c>
      <c r="D15" s="169" t="s">
        <v>12</v>
      </c>
      <c r="E15" s="259" t="s">
        <v>347</v>
      </c>
      <c r="F15" s="170">
        <v>2000</v>
      </c>
      <c r="G15" s="341">
        <v>14921</v>
      </c>
      <c r="H15" s="342">
        <v>14623</v>
      </c>
      <c r="I15" s="432">
        <f t="shared" si="0"/>
        <v>298</v>
      </c>
      <c r="J15" s="432">
        <f t="shared" si="1"/>
        <v>596000</v>
      </c>
      <c r="K15" s="432">
        <f t="shared" si="2"/>
        <v>0.596</v>
      </c>
      <c r="L15" s="341">
        <v>3807</v>
      </c>
      <c r="M15" s="342">
        <v>3801</v>
      </c>
      <c r="N15" s="429">
        <f t="shared" si="3"/>
        <v>6</v>
      </c>
      <c r="O15" s="429">
        <f t="shared" si="4"/>
        <v>12000</v>
      </c>
      <c r="P15" s="429">
        <f t="shared" si="5"/>
        <v>0.012</v>
      </c>
      <c r="Q15" s="506"/>
    </row>
    <row r="16" spans="1:17" ht="18" customHeight="1">
      <c r="A16" s="163">
        <v>7</v>
      </c>
      <c r="B16" s="362" t="s">
        <v>396</v>
      </c>
      <c r="C16" s="365">
        <v>5128434</v>
      </c>
      <c r="D16" s="169" t="s">
        <v>12</v>
      </c>
      <c r="E16" s="259" t="s">
        <v>347</v>
      </c>
      <c r="F16" s="371">
        <v>800</v>
      </c>
      <c r="G16" s="341">
        <v>975616</v>
      </c>
      <c r="H16" s="342">
        <v>976166</v>
      </c>
      <c r="I16" s="432">
        <f t="shared" si="0"/>
        <v>-550</v>
      </c>
      <c r="J16" s="432">
        <f t="shared" si="1"/>
        <v>-440000</v>
      </c>
      <c r="K16" s="432">
        <f t="shared" si="2"/>
        <v>-0.44</v>
      </c>
      <c r="L16" s="341">
        <v>988198</v>
      </c>
      <c r="M16" s="342">
        <v>988211</v>
      </c>
      <c r="N16" s="429">
        <f t="shared" si="3"/>
        <v>-13</v>
      </c>
      <c r="O16" s="429">
        <f t="shared" si="4"/>
        <v>-10400</v>
      </c>
      <c r="P16" s="429">
        <f t="shared" si="5"/>
        <v>-0.0104</v>
      </c>
      <c r="Q16" s="469"/>
    </row>
    <row r="17" spans="1:17" ht="18" customHeight="1">
      <c r="A17" s="163">
        <v>8</v>
      </c>
      <c r="B17" s="362" t="s">
        <v>395</v>
      </c>
      <c r="C17" s="365">
        <v>4864998</v>
      </c>
      <c r="D17" s="169" t="s">
        <v>12</v>
      </c>
      <c r="E17" s="259" t="s">
        <v>347</v>
      </c>
      <c r="F17" s="371">
        <v>800</v>
      </c>
      <c r="G17" s="341">
        <v>988374</v>
      </c>
      <c r="H17" s="342">
        <v>990842</v>
      </c>
      <c r="I17" s="432">
        <f>G17-H17</f>
        <v>-2468</v>
      </c>
      <c r="J17" s="432">
        <f>$F17*I17</f>
        <v>-1974400</v>
      </c>
      <c r="K17" s="432">
        <f>J17/1000000</f>
        <v>-1.9744</v>
      </c>
      <c r="L17" s="341">
        <v>993781</v>
      </c>
      <c r="M17" s="342">
        <v>993855</v>
      </c>
      <c r="N17" s="429">
        <f>L17-M17</f>
        <v>-74</v>
      </c>
      <c r="O17" s="429">
        <f>$F17*N17</f>
        <v>-59200</v>
      </c>
      <c r="P17" s="429">
        <f>O17/1000000</f>
        <v>-0.0592</v>
      </c>
      <c r="Q17" s="469"/>
    </row>
    <row r="18" spans="1:17" ht="18" customHeight="1">
      <c r="A18" s="163">
        <v>9</v>
      </c>
      <c r="B18" s="362" t="s">
        <v>389</v>
      </c>
      <c r="C18" s="365">
        <v>4864993</v>
      </c>
      <c r="D18" s="169" t="s">
        <v>12</v>
      </c>
      <c r="E18" s="259" t="s">
        <v>347</v>
      </c>
      <c r="F18" s="371">
        <v>800</v>
      </c>
      <c r="G18" s="341">
        <v>993253</v>
      </c>
      <c r="H18" s="342">
        <v>994668</v>
      </c>
      <c r="I18" s="432">
        <f>G18-H18</f>
        <v>-1415</v>
      </c>
      <c r="J18" s="432">
        <f>$F18*I18</f>
        <v>-1132000</v>
      </c>
      <c r="K18" s="432">
        <f>J18/1000000</f>
        <v>-1.132</v>
      </c>
      <c r="L18" s="341">
        <v>997674</v>
      </c>
      <c r="M18" s="342">
        <v>997713</v>
      </c>
      <c r="N18" s="429">
        <f>L18-M18</f>
        <v>-39</v>
      </c>
      <c r="O18" s="429">
        <f>$F18*N18</f>
        <v>-31200</v>
      </c>
      <c r="P18" s="429">
        <f>O18/1000000</f>
        <v>-0.0312</v>
      </c>
      <c r="Q18" s="508"/>
    </row>
    <row r="19" spans="1:17" ht="15.75" customHeight="1">
      <c r="A19" s="163">
        <v>10</v>
      </c>
      <c r="B19" s="362" t="s">
        <v>433</v>
      </c>
      <c r="C19" s="365">
        <v>5128447</v>
      </c>
      <c r="D19" s="169" t="s">
        <v>12</v>
      </c>
      <c r="E19" s="259" t="s">
        <v>347</v>
      </c>
      <c r="F19" s="371">
        <v>800</v>
      </c>
      <c r="G19" s="341">
        <v>981255</v>
      </c>
      <c r="H19" s="342">
        <v>981996</v>
      </c>
      <c r="I19" s="277">
        <f>G19-H19</f>
        <v>-741</v>
      </c>
      <c r="J19" s="277">
        <f t="shared" si="1"/>
        <v>-592800</v>
      </c>
      <c r="K19" s="277">
        <f t="shared" si="2"/>
        <v>-0.5928</v>
      </c>
      <c r="L19" s="341">
        <v>994072</v>
      </c>
      <c r="M19" s="342">
        <v>994072</v>
      </c>
      <c r="N19" s="342">
        <f>L19-M19</f>
        <v>0</v>
      </c>
      <c r="O19" s="342">
        <f t="shared" si="4"/>
        <v>0</v>
      </c>
      <c r="P19" s="342">
        <f t="shared" si="5"/>
        <v>0</v>
      </c>
      <c r="Q19" s="508"/>
    </row>
    <row r="20" spans="1:17" ht="18" customHeight="1">
      <c r="A20" s="163"/>
      <c r="B20" s="171" t="s">
        <v>380</v>
      </c>
      <c r="C20" s="165"/>
      <c r="D20" s="169"/>
      <c r="E20" s="259"/>
      <c r="F20" s="170"/>
      <c r="G20" s="107"/>
      <c r="H20" s="401"/>
      <c r="I20" s="432"/>
      <c r="J20" s="432"/>
      <c r="K20" s="432"/>
      <c r="L20" s="402"/>
      <c r="M20" s="401"/>
      <c r="N20" s="429"/>
      <c r="O20" s="429"/>
      <c r="P20" s="429"/>
      <c r="Q20" s="469"/>
    </row>
    <row r="21" spans="1:17" ht="18" customHeight="1">
      <c r="A21" s="163">
        <v>11</v>
      </c>
      <c r="B21" s="164" t="s">
        <v>198</v>
      </c>
      <c r="C21" s="165">
        <v>4865124</v>
      </c>
      <c r="D21" s="166" t="s">
        <v>12</v>
      </c>
      <c r="E21" s="259" t="s">
        <v>347</v>
      </c>
      <c r="F21" s="170">
        <v>100</v>
      </c>
      <c r="G21" s="341">
        <v>3468</v>
      </c>
      <c r="H21" s="342">
        <v>3611</v>
      </c>
      <c r="I21" s="432">
        <f aca="true" t="shared" si="6" ref="I21:I28">G21-H21</f>
        <v>-143</v>
      </c>
      <c r="J21" s="432">
        <f t="shared" si="1"/>
        <v>-14300</v>
      </c>
      <c r="K21" s="432">
        <f t="shared" si="2"/>
        <v>-0.0143</v>
      </c>
      <c r="L21" s="341">
        <v>404439</v>
      </c>
      <c r="M21" s="342">
        <v>405209</v>
      </c>
      <c r="N21" s="429">
        <f aca="true" t="shared" si="7" ref="N21:N28">L21-M21</f>
        <v>-770</v>
      </c>
      <c r="O21" s="429">
        <f t="shared" si="4"/>
        <v>-77000</v>
      </c>
      <c r="P21" s="429">
        <f t="shared" si="5"/>
        <v>-0.077</v>
      </c>
      <c r="Q21" s="469"/>
    </row>
    <row r="22" spans="1:17" ht="13.5" customHeight="1">
      <c r="A22" s="163">
        <v>12</v>
      </c>
      <c r="B22" s="164" t="s">
        <v>199</v>
      </c>
      <c r="C22" s="165">
        <v>4865131</v>
      </c>
      <c r="D22" s="169" t="s">
        <v>12</v>
      </c>
      <c r="E22" s="259" t="s">
        <v>347</v>
      </c>
      <c r="F22" s="170">
        <v>75</v>
      </c>
      <c r="G22" s="341">
        <v>993965</v>
      </c>
      <c r="H22" s="342">
        <v>994363</v>
      </c>
      <c r="I22" s="483">
        <f>G22-H22</f>
        <v>-398</v>
      </c>
      <c r="J22" s="483">
        <f>$F22*I22</f>
        <v>-29850</v>
      </c>
      <c r="K22" s="483">
        <f>J22/1000000</f>
        <v>-0.02985</v>
      </c>
      <c r="L22" s="341">
        <v>4982</v>
      </c>
      <c r="M22" s="342">
        <v>5074</v>
      </c>
      <c r="N22" s="277">
        <f>L22-M22</f>
        <v>-92</v>
      </c>
      <c r="O22" s="277">
        <f>$F22*N22</f>
        <v>-6900</v>
      </c>
      <c r="P22" s="277">
        <f>O22/1000000</f>
        <v>-0.0069</v>
      </c>
      <c r="Q22" s="481"/>
    </row>
    <row r="23" spans="1:17" ht="18" customHeight="1">
      <c r="A23" s="163">
        <v>13</v>
      </c>
      <c r="B23" s="167" t="s">
        <v>200</v>
      </c>
      <c r="C23" s="165">
        <v>4865096</v>
      </c>
      <c r="D23" s="169" t="s">
        <v>12</v>
      </c>
      <c r="E23" s="259" t="s">
        <v>347</v>
      </c>
      <c r="F23" s="170">
        <v>100</v>
      </c>
      <c r="G23" s="341">
        <v>9610</v>
      </c>
      <c r="H23" s="342">
        <v>9537</v>
      </c>
      <c r="I23" s="432">
        <f t="shared" si="6"/>
        <v>73</v>
      </c>
      <c r="J23" s="432">
        <f t="shared" si="1"/>
        <v>7300</v>
      </c>
      <c r="K23" s="432">
        <f t="shared" si="2"/>
        <v>0.0073</v>
      </c>
      <c r="L23" s="341">
        <v>6530</v>
      </c>
      <c r="M23" s="342">
        <v>6352</v>
      </c>
      <c r="N23" s="429">
        <f t="shared" si="7"/>
        <v>178</v>
      </c>
      <c r="O23" s="429">
        <f t="shared" si="4"/>
        <v>17800</v>
      </c>
      <c r="P23" s="429">
        <f t="shared" si="5"/>
        <v>0.0178</v>
      </c>
      <c r="Q23" s="469" t="s">
        <v>455</v>
      </c>
    </row>
    <row r="24" spans="1:17" ht="18" customHeight="1">
      <c r="A24" s="163">
        <v>14</v>
      </c>
      <c r="B24" s="164" t="s">
        <v>201</v>
      </c>
      <c r="C24" s="165">
        <v>4865178</v>
      </c>
      <c r="D24" s="169" t="s">
        <v>12</v>
      </c>
      <c r="E24" s="259" t="s">
        <v>347</v>
      </c>
      <c r="F24" s="170">
        <v>375</v>
      </c>
      <c r="G24" s="341">
        <v>998893</v>
      </c>
      <c r="H24" s="342">
        <v>998860</v>
      </c>
      <c r="I24" s="432">
        <f>G24-H24</f>
        <v>33</v>
      </c>
      <c r="J24" s="432">
        <f>$F24*I24</f>
        <v>12375</v>
      </c>
      <c r="K24" s="432">
        <f>J24/1000000</f>
        <v>0.012375</v>
      </c>
      <c r="L24" s="341">
        <v>836</v>
      </c>
      <c r="M24" s="342">
        <v>400</v>
      </c>
      <c r="N24" s="429">
        <f>L24-M24</f>
        <v>436</v>
      </c>
      <c r="O24" s="429">
        <f>$F24*N24</f>
        <v>163500</v>
      </c>
      <c r="P24" s="429">
        <f>O24/1000000</f>
        <v>0.1635</v>
      </c>
      <c r="Q24" s="469"/>
    </row>
    <row r="25" spans="1:17" ht="18" customHeight="1">
      <c r="A25" s="163">
        <v>15</v>
      </c>
      <c r="B25" s="164" t="s">
        <v>202</v>
      </c>
      <c r="C25" s="165">
        <v>4865128</v>
      </c>
      <c r="D25" s="169" t="s">
        <v>12</v>
      </c>
      <c r="E25" s="259" t="s">
        <v>347</v>
      </c>
      <c r="F25" s="170">
        <v>100</v>
      </c>
      <c r="G25" s="341">
        <v>989566</v>
      </c>
      <c r="H25" s="342">
        <v>989657</v>
      </c>
      <c r="I25" s="432">
        <f t="shared" si="6"/>
        <v>-91</v>
      </c>
      <c r="J25" s="432">
        <f t="shared" si="1"/>
        <v>-9100</v>
      </c>
      <c r="K25" s="432">
        <f t="shared" si="2"/>
        <v>-0.0091</v>
      </c>
      <c r="L25" s="341">
        <v>317478</v>
      </c>
      <c r="M25" s="342">
        <v>317825</v>
      </c>
      <c r="N25" s="429">
        <f t="shared" si="7"/>
        <v>-347</v>
      </c>
      <c r="O25" s="429">
        <f t="shared" si="4"/>
        <v>-34700</v>
      </c>
      <c r="P25" s="429">
        <f t="shared" si="5"/>
        <v>-0.0347</v>
      </c>
      <c r="Q25" s="469"/>
    </row>
    <row r="26" spans="1:17" ht="18" customHeight="1">
      <c r="A26" s="163">
        <v>16</v>
      </c>
      <c r="B26" s="164" t="s">
        <v>203</v>
      </c>
      <c r="C26" s="165">
        <v>4865117</v>
      </c>
      <c r="D26" s="166" t="s">
        <v>12</v>
      </c>
      <c r="E26" s="259" t="s">
        <v>347</v>
      </c>
      <c r="F26" s="170">
        <v>100</v>
      </c>
      <c r="G26" s="341">
        <v>2593</v>
      </c>
      <c r="H26" s="342">
        <v>2532</v>
      </c>
      <c r="I26" s="432">
        <f t="shared" si="6"/>
        <v>61</v>
      </c>
      <c r="J26" s="432">
        <f t="shared" si="1"/>
        <v>6100</v>
      </c>
      <c r="K26" s="432">
        <f t="shared" si="2"/>
        <v>0.0061</v>
      </c>
      <c r="L26" s="341">
        <v>181585</v>
      </c>
      <c r="M26" s="342">
        <v>180787</v>
      </c>
      <c r="N26" s="429">
        <f t="shared" si="7"/>
        <v>798</v>
      </c>
      <c r="O26" s="429">
        <f t="shared" si="4"/>
        <v>79800</v>
      </c>
      <c r="P26" s="429">
        <f t="shared" si="5"/>
        <v>0.0798</v>
      </c>
      <c r="Q26" s="469" t="s">
        <v>455</v>
      </c>
    </row>
    <row r="27" spans="1:17" ht="18" customHeight="1">
      <c r="A27" s="163">
        <v>17</v>
      </c>
      <c r="B27" s="164" t="s">
        <v>204</v>
      </c>
      <c r="C27" s="165">
        <v>4865130</v>
      </c>
      <c r="D27" s="169" t="s">
        <v>12</v>
      </c>
      <c r="E27" s="259" t="s">
        <v>347</v>
      </c>
      <c r="F27" s="170">
        <v>100</v>
      </c>
      <c r="G27" s="341">
        <v>3007</v>
      </c>
      <c r="H27" s="342">
        <v>2760</v>
      </c>
      <c r="I27" s="432">
        <f t="shared" si="6"/>
        <v>247</v>
      </c>
      <c r="J27" s="432">
        <f t="shared" si="1"/>
        <v>24700</v>
      </c>
      <c r="K27" s="432">
        <f t="shared" si="2"/>
        <v>0.0247</v>
      </c>
      <c r="L27" s="341">
        <v>259312</v>
      </c>
      <c r="M27" s="342">
        <v>258361</v>
      </c>
      <c r="N27" s="429">
        <f t="shared" si="7"/>
        <v>951</v>
      </c>
      <c r="O27" s="429">
        <f t="shared" si="4"/>
        <v>95100</v>
      </c>
      <c r="P27" s="429">
        <f t="shared" si="5"/>
        <v>0.0951</v>
      </c>
      <c r="Q27" s="469"/>
    </row>
    <row r="28" spans="1:17" ht="18" customHeight="1">
      <c r="A28" s="163">
        <v>18</v>
      </c>
      <c r="B28" s="164" t="s">
        <v>205</v>
      </c>
      <c r="C28" s="165">
        <v>4865132</v>
      </c>
      <c r="D28" s="169" t="s">
        <v>12</v>
      </c>
      <c r="E28" s="259" t="s">
        <v>347</v>
      </c>
      <c r="F28" s="170">
        <v>100</v>
      </c>
      <c r="G28" s="341">
        <v>81556</v>
      </c>
      <c r="H28" s="342">
        <v>81161</v>
      </c>
      <c r="I28" s="432">
        <f t="shared" si="6"/>
        <v>395</v>
      </c>
      <c r="J28" s="432">
        <f t="shared" si="1"/>
        <v>39500</v>
      </c>
      <c r="K28" s="432">
        <f t="shared" si="2"/>
        <v>0.0395</v>
      </c>
      <c r="L28" s="341">
        <v>719181</v>
      </c>
      <c r="M28" s="342">
        <v>717669</v>
      </c>
      <c r="N28" s="429">
        <f t="shared" si="7"/>
        <v>1512</v>
      </c>
      <c r="O28" s="429">
        <f t="shared" si="4"/>
        <v>151200</v>
      </c>
      <c r="P28" s="429">
        <f t="shared" si="5"/>
        <v>0.1512</v>
      </c>
      <c r="Q28" s="470"/>
    </row>
    <row r="29" spans="1:17" ht="18" customHeight="1">
      <c r="A29" s="163"/>
      <c r="B29" s="172" t="s">
        <v>206</v>
      </c>
      <c r="C29" s="165"/>
      <c r="D29" s="169"/>
      <c r="E29" s="259"/>
      <c r="F29" s="170"/>
      <c r="G29" s="107"/>
      <c r="H29" s="401"/>
      <c r="I29" s="432"/>
      <c r="J29" s="432"/>
      <c r="K29" s="432"/>
      <c r="L29" s="402"/>
      <c r="M29" s="401"/>
      <c r="N29" s="429"/>
      <c r="O29" s="429"/>
      <c r="P29" s="429"/>
      <c r="Q29" s="469"/>
    </row>
    <row r="30" spans="1:17" ht="18" customHeight="1">
      <c r="A30" s="163">
        <v>19</v>
      </c>
      <c r="B30" s="164" t="s">
        <v>207</v>
      </c>
      <c r="C30" s="165">
        <v>4865037</v>
      </c>
      <c r="D30" s="169" t="s">
        <v>12</v>
      </c>
      <c r="E30" s="259" t="s">
        <v>347</v>
      </c>
      <c r="F30" s="170">
        <v>1100</v>
      </c>
      <c r="G30" s="341">
        <v>999999</v>
      </c>
      <c r="H30" s="277">
        <v>999999</v>
      </c>
      <c r="I30" s="432">
        <f>G30-H30</f>
        <v>0</v>
      </c>
      <c r="J30" s="432">
        <f t="shared" si="1"/>
        <v>0</v>
      </c>
      <c r="K30" s="432">
        <f t="shared" si="2"/>
        <v>0</v>
      </c>
      <c r="L30" s="341">
        <v>101891</v>
      </c>
      <c r="M30" s="277">
        <v>102882</v>
      </c>
      <c r="N30" s="429">
        <f>L30-M30</f>
        <v>-991</v>
      </c>
      <c r="O30" s="429">
        <f t="shared" si="4"/>
        <v>-1090100</v>
      </c>
      <c r="P30" s="429">
        <f t="shared" si="5"/>
        <v>-1.0901</v>
      </c>
      <c r="Q30" s="469"/>
    </row>
    <row r="31" spans="1:17" ht="18" customHeight="1">
      <c r="A31" s="163">
        <v>20</v>
      </c>
      <c r="B31" s="164" t="s">
        <v>208</v>
      </c>
      <c r="C31" s="165">
        <v>4865038</v>
      </c>
      <c r="D31" s="169" t="s">
        <v>12</v>
      </c>
      <c r="E31" s="259" t="s">
        <v>347</v>
      </c>
      <c r="F31" s="170">
        <v>1000</v>
      </c>
      <c r="G31" s="341">
        <v>998762</v>
      </c>
      <c r="H31" s="277">
        <v>999210</v>
      </c>
      <c r="I31" s="432">
        <f>G31-H31</f>
        <v>-448</v>
      </c>
      <c r="J31" s="432">
        <f t="shared" si="1"/>
        <v>-448000</v>
      </c>
      <c r="K31" s="432">
        <f t="shared" si="2"/>
        <v>-0.448</v>
      </c>
      <c r="L31" s="341">
        <v>44269</v>
      </c>
      <c r="M31" s="277">
        <v>44269</v>
      </c>
      <c r="N31" s="429">
        <f>L31-M31</f>
        <v>0</v>
      </c>
      <c r="O31" s="429">
        <f t="shared" si="4"/>
        <v>0</v>
      </c>
      <c r="P31" s="429">
        <f t="shared" si="5"/>
        <v>0</v>
      </c>
      <c r="Q31" s="469"/>
    </row>
    <row r="32" spans="1:17" ht="18" customHeight="1">
      <c r="A32" s="163">
        <v>21</v>
      </c>
      <c r="B32" s="164" t="s">
        <v>209</v>
      </c>
      <c r="C32" s="165">
        <v>4865039</v>
      </c>
      <c r="D32" s="169" t="s">
        <v>12</v>
      </c>
      <c r="E32" s="259" t="s">
        <v>347</v>
      </c>
      <c r="F32" s="170">
        <v>1100</v>
      </c>
      <c r="G32" s="341">
        <v>0</v>
      </c>
      <c r="H32" s="277">
        <v>0</v>
      </c>
      <c r="I32" s="432">
        <f>G32-H32</f>
        <v>0</v>
      </c>
      <c r="J32" s="432">
        <f t="shared" si="1"/>
        <v>0</v>
      </c>
      <c r="K32" s="432">
        <f t="shared" si="2"/>
        <v>0</v>
      </c>
      <c r="L32" s="341">
        <v>143142</v>
      </c>
      <c r="M32" s="277">
        <v>143800</v>
      </c>
      <c r="N32" s="429">
        <f>L32-M32</f>
        <v>-658</v>
      </c>
      <c r="O32" s="429">
        <f t="shared" si="4"/>
        <v>-723800</v>
      </c>
      <c r="P32" s="429">
        <f t="shared" si="5"/>
        <v>-0.7238</v>
      </c>
      <c r="Q32" s="469" t="s">
        <v>472</v>
      </c>
    </row>
    <row r="33" spans="1:17" ht="18" customHeight="1">
      <c r="A33" s="163"/>
      <c r="B33" s="164"/>
      <c r="C33" s="165"/>
      <c r="D33" s="169"/>
      <c r="E33" s="259"/>
      <c r="F33" s="170">
        <v>1000</v>
      </c>
      <c r="G33" s="341">
        <v>999894</v>
      </c>
      <c r="H33" s="277">
        <v>1000000</v>
      </c>
      <c r="I33" s="432">
        <f>G33-H33</f>
        <v>-106</v>
      </c>
      <c r="J33" s="432">
        <f t="shared" si="1"/>
        <v>-106000</v>
      </c>
      <c r="K33" s="432">
        <f t="shared" si="2"/>
        <v>-0.106</v>
      </c>
      <c r="L33" s="341">
        <v>143119</v>
      </c>
      <c r="M33" s="277">
        <v>143142</v>
      </c>
      <c r="N33" s="429">
        <f>L33-M33</f>
        <v>-23</v>
      </c>
      <c r="O33" s="429">
        <f t="shared" si="4"/>
        <v>-23000</v>
      </c>
      <c r="P33" s="429">
        <f t="shared" si="5"/>
        <v>-0.023</v>
      </c>
      <c r="Q33" s="469"/>
    </row>
    <row r="34" spans="1:17" ht="18" customHeight="1">
      <c r="A34" s="163">
        <v>22</v>
      </c>
      <c r="B34" s="167" t="s">
        <v>210</v>
      </c>
      <c r="C34" s="165">
        <v>4865040</v>
      </c>
      <c r="D34" s="169" t="s">
        <v>12</v>
      </c>
      <c r="E34" s="259" t="s">
        <v>347</v>
      </c>
      <c r="F34" s="170">
        <v>1000</v>
      </c>
      <c r="G34" s="341">
        <v>2946</v>
      </c>
      <c r="H34" s="277">
        <v>3295</v>
      </c>
      <c r="I34" s="483">
        <f>G34-H34</f>
        <v>-349</v>
      </c>
      <c r="J34" s="483">
        <f t="shared" si="1"/>
        <v>-349000</v>
      </c>
      <c r="K34" s="483">
        <f t="shared" si="2"/>
        <v>-0.349</v>
      </c>
      <c r="L34" s="341">
        <v>58516</v>
      </c>
      <c r="M34" s="277">
        <v>58516</v>
      </c>
      <c r="N34" s="277">
        <f>L34-M34</f>
        <v>0</v>
      </c>
      <c r="O34" s="277">
        <f t="shared" si="4"/>
        <v>0</v>
      </c>
      <c r="P34" s="277">
        <f t="shared" si="5"/>
        <v>0</v>
      </c>
      <c r="Q34" s="469"/>
    </row>
    <row r="35" spans="1:17" ht="18" customHeight="1">
      <c r="A35" s="163"/>
      <c r="B35" s="172"/>
      <c r="C35" s="165"/>
      <c r="D35" s="169"/>
      <c r="E35" s="259"/>
      <c r="F35" s="170"/>
      <c r="G35" s="107"/>
      <c r="H35" s="401"/>
      <c r="I35" s="432"/>
      <c r="J35" s="432"/>
      <c r="K35" s="667">
        <f>SUM(K30:K34)</f>
        <v>-0.903</v>
      </c>
      <c r="L35" s="402"/>
      <c r="M35" s="401"/>
      <c r="N35" s="429"/>
      <c r="O35" s="429"/>
      <c r="P35" s="668">
        <f>SUM(P30:P34)</f>
        <v>-1.8369</v>
      </c>
      <c r="Q35" s="469"/>
    </row>
    <row r="36" spans="1:17" ht="18" customHeight="1">
      <c r="A36" s="163"/>
      <c r="B36" s="171" t="s">
        <v>119</v>
      </c>
      <c r="C36" s="165"/>
      <c r="D36" s="166"/>
      <c r="E36" s="259"/>
      <c r="F36" s="170"/>
      <c r="G36" s="107"/>
      <c r="H36" s="401"/>
      <c r="I36" s="432"/>
      <c r="J36" s="432"/>
      <c r="K36" s="432"/>
      <c r="L36" s="402"/>
      <c r="M36" s="401"/>
      <c r="N36" s="429"/>
      <c r="O36" s="429"/>
      <c r="P36" s="429"/>
      <c r="Q36" s="469"/>
    </row>
    <row r="37" spans="1:17" ht="18" customHeight="1">
      <c r="A37" s="163">
        <v>23</v>
      </c>
      <c r="B37" s="759" t="s">
        <v>401</v>
      </c>
      <c r="C37" s="165">
        <v>4864955</v>
      </c>
      <c r="D37" s="164" t="s">
        <v>12</v>
      </c>
      <c r="E37" s="164" t="s">
        <v>347</v>
      </c>
      <c r="F37" s="170">
        <v>1000</v>
      </c>
      <c r="G37" s="341">
        <v>999794</v>
      </c>
      <c r="H37" s="342">
        <v>999952</v>
      </c>
      <c r="I37" s="432">
        <f>G37-H37</f>
        <v>-158</v>
      </c>
      <c r="J37" s="432">
        <f t="shared" si="1"/>
        <v>-158000</v>
      </c>
      <c r="K37" s="432">
        <f t="shared" si="2"/>
        <v>-0.158</v>
      </c>
      <c r="L37" s="341">
        <v>999999</v>
      </c>
      <c r="M37" s="342">
        <v>1000000</v>
      </c>
      <c r="N37" s="429">
        <f>L37-M37</f>
        <v>-1</v>
      </c>
      <c r="O37" s="429">
        <f t="shared" si="4"/>
        <v>-1000</v>
      </c>
      <c r="P37" s="429">
        <f t="shared" si="5"/>
        <v>-0.001</v>
      </c>
      <c r="Q37" s="760"/>
    </row>
    <row r="38" spans="1:17" ht="18">
      <c r="A38" s="163">
        <v>24</v>
      </c>
      <c r="B38" s="164" t="s">
        <v>182</v>
      </c>
      <c r="C38" s="165">
        <v>4864862</v>
      </c>
      <c r="D38" s="169" t="s">
        <v>12</v>
      </c>
      <c r="E38" s="259" t="s">
        <v>347</v>
      </c>
      <c r="F38" s="170">
        <v>1000</v>
      </c>
      <c r="G38" s="341">
        <v>15396</v>
      </c>
      <c r="H38" s="342">
        <v>15260</v>
      </c>
      <c r="I38" s="432">
        <f>G38-H38</f>
        <v>136</v>
      </c>
      <c r="J38" s="432">
        <f t="shared" si="1"/>
        <v>136000</v>
      </c>
      <c r="K38" s="432">
        <f t="shared" si="2"/>
        <v>0.136</v>
      </c>
      <c r="L38" s="341">
        <v>741</v>
      </c>
      <c r="M38" s="342">
        <v>741</v>
      </c>
      <c r="N38" s="429">
        <f>L38-M38</f>
        <v>0</v>
      </c>
      <c r="O38" s="429">
        <f t="shared" si="4"/>
        <v>0</v>
      </c>
      <c r="P38" s="429">
        <f t="shared" si="5"/>
        <v>0</v>
      </c>
      <c r="Q38" s="476"/>
    </row>
    <row r="39" spans="1:17" ht="18" customHeight="1">
      <c r="A39" s="163">
        <v>25</v>
      </c>
      <c r="B39" s="167" t="s">
        <v>183</v>
      </c>
      <c r="C39" s="165">
        <v>4865142</v>
      </c>
      <c r="D39" s="169" t="s">
        <v>12</v>
      </c>
      <c r="E39" s="259" t="s">
        <v>347</v>
      </c>
      <c r="F39" s="170">
        <v>500</v>
      </c>
      <c r="G39" s="341">
        <v>906857</v>
      </c>
      <c r="H39" s="342">
        <v>906820</v>
      </c>
      <c r="I39" s="432">
        <f>G39-H39</f>
        <v>37</v>
      </c>
      <c r="J39" s="432">
        <f t="shared" si="1"/>
        <v>18500</v>
      </c>
      <c r="K39" s="432">
        <f t="shared" si="2"/>
        <v>0.0185</v>
      </c>
      <c r="L39" s="341">
        <v>61332</v>
      </c>
      <c r="M39" s="342">
        <v>61328</v>
      </c>
      <c r="N39" s="429">
        <f>L39-M39</f>
        <v>4</v>
      </c>
      <c r="O39" s="429">
        <f t="shared" si="4"/>
        <v>2000</v>
      </c>
      <c r="P39" s="429">
        <f t="shared" si="5"/>
        <v>0.002</v>
      </c>
      <c r="Q39" s="476"/>
    </row>
    <row r="40" spans="1:17" ht="18" customHeight="1">
      <c r="A40" s="163">
        <v>26</v>
      </c>
      <c r="B40" s="167" t="s">
        <v>409</v>
      </c>
      <c r="C40" s="165">
        <v>4864961</v>
      </c>
      <c r="D40" s="169" t="s">
        <v>12</v>
      </c>
      <c r="E40" s="259" t="s">
        <v>347</v>
      </c>
      <c r="F40" s="170">
        <v>500</v>
      </c>
      <c r="G40" s="341">
        <v>999651</v>
      </c>
      <c r="H40" s="342">
        <v>999935</v>
      </c>
      <c r="I40" s="483">
        <f>G40-H40</f>
        <v>-284</v>
      </c>
      <c r="J40" s="483">
        <f>$F40*I40</f>
        <v>-142000</v>
      </c>
      <c r="K40" s="483">
        <f>J40/1000000</f>
        <v>-0.142</v>
      </c>
      <c r="L40" s="341">
        <v>999997</v>
      </c>
      <c r="M40" s="342">
        <v>1000000</v>
      </c>
      <c r="N40" s="277">
        <f>L40-M40</f>
        <v>-3</v>
      </c>
      <c r="O40" s="277">
        <f>$F40*N40</f>
        <v>-1500</v>
      </c>
      <c r="P40" s="277">
        <f>O40/1000000</f>
        <v>-0.0015</v>
      </c>
      <c r="Q40" s="466"/>
    </row>
    <row r="41" spans="1:17" ht="18" customHeight="1">
      <c r="A41" s="163"/>
      <c r="B41" s="172" t="s">
        <v>187</v>
      </c>
      <c r="C41" s="165"/>
      <c r="D41" s="169"/>
      <c r="E41" s="259"/>
      <c r="F41" s="170"/>
      <c r="G41" s="107"/>
      <c r="H41" s="401"/>
      <c r="I41" s="432"/>
      <c r="J41" s="432"/>
      <c r="K41" s="432"/>
      <c r="L41" s="402"/>
      <c r="M41" s="401"/>
      <c r="N41" s="429"/>
      <c r="O41" s="429"/>
      <c r="P41" s="429"/>
      <c r="Q41" s="511"/>
    </row>
    <row r="42" spans="1:17" ht="17.25" customHeight="1">
      <c r="A42" s="163">
        <v>27</v>
      </c>
      <c r="B42" s="164" t="s">
        <v>400</v>
      </c>
      <c r="C42" s="165">
        <v>4864892</v>
      </c>
      <c r="D42" s="169" t="s">
        <v>12</v>
      </c>
      <c r="E42" s="259" t="s">
        <v>347</v>
      </c>
      <c r="F42" s="170">
        <v>-500</v>
      </c>
      <c r="G42" s="341">
        <v>999175</v>
      </c>
      <c r="H42" s="342">
        <v>999175</v>
      </c>
      <c r="I42" s="432">
        <f>G42-H42</f>
        <v>0</v>
      </c>
      <c r="J42" s="432">
        <f t="shared" si="1"/>
        <v>0</v>
      </c>
      <c r="K42" s="432">
        <f t="shared" si="2"/>
        <v>0</v>
      </c>
      <c r="L42" s="341">
        <v>16688</v>
      </c>
      <c r="M42" s="342">
        <v>16688</v>
      </c>
      <c r="N42" s="429">
        <f>L42-M42</f>
        <v>0</v>
      </c>
      <c r="O42" s="429">
        <f t="shared" si="4"/>
        <v>0</v>
      </c>
      <c r="P42" s="429">
        <f t="shared" si="5"/>
        <v>0</v>
      </c>
      <c r="Q42" s="511"/>
    </row>
    <row r="43" spans="1:17" ht="17.25" customHeight="1">
      <c r="A43" s="163">
        <v>28</v>
      </c>
      <c r="B43" s="164" t="s">
        <v>403</v>
      </c>
      <c r="C43" s="165">
        <v>4865048</v>
      </c>
      <c r="D43" s="169" t="s">
        <v>12</v>
      </c>
      <c r="E43" s="259" t="s">
        <v>347</v>
      </c>
      <c r="F43" s="168">
        <v>-250</v>
      </c>
      <c r="G43" s="341">
        <v>999871</v>
      </c>
      <c r="H43" s="342">
        <v>999871</v>
      </c>
      <c r="I43" s="483">
        <f>G43-H43</f>
        <v>0</v>
      </c>
      <c r="J43" s="483">
        <f>$F43*I43</f>
        <v>0</v>
      </c>
      <c r="K43" s="483">
        <f>J43/1000000</f>
        <v>0</v>
      </c>
      <c r="L43" s="341">
        <v>999883</v>
      </c>
      <c r="M43" s="342">
        <v>999883</v>
      </c>
      <c r="N43" s="277">
        <f>L43-M43</f>
        <v>0</v>
      </c>
      <c r="O43" s="277">
        <f>$F43*N43</f>
        <v>0</v>
      </c>
      <c r="P43" s="277">
        <f>O43/1000000</f>
        <v>0</v>
      </c>
      <c r="Q43" s="511"/>
    </row>
    <row r="44" spans="1:17" ht="17.25" customHeight="1">
      <c r="A44" s="163">
        <v>29</v>
      </c>
      <c r="B44" s="164" t="s">
        <v>119</v>
      </c>
      <c r="C44" s="165">
        <v>4902508</v>
      </c>
      <c r="D44" s="169" t="s">
        <v>12</v>
      </c>
      <c r="E44" s="259" t="s">
        <v>347</v>
      </c>
      <c r="F44" s="165">
        <v>833.33</v>
      </c>
      <c r="G44" s="341">
        <v>0</v>
      </c>
      <c r="H44" s="342">
        <v>0</v>
      </c>
      <c r="I44" s="432">
        <f>G44-H44</f>
        <v>0</v>
      </c>
      <c r="J44" s="432">
        <f>$F44*I44</f>
        <v>0</v>
      </c>
      <c r="K44" s="432">
        <f>J44/1000000</f>
        <v>0</v>
      </c>
      <c r="L44" s="341">
        <v>999580</v>
      </c>
      <c r="M44" s="342">
        <v>999580</v>
      </c>
      <c r="N44" s="429">
        <f>L44-M44</f>
        <v>0</v>
      </c>
      <c r="O44" s="429">
        <f>$F44*N44</f>
        <v>0</v>
      </c>
      <c r="P44" s="429">
        <f>O44/1000000</f>
        <v>0</v>
      </c>
      <c r="Q44" s="511"/>
    </row>
    <row r="45" spans="1:17" ht="0.75" customHeight="1" thickBot="1">
      <c r="A45" s="163"/>
      <c r="B45" s="460"/>
      <c r="C45" s="460"/>
      <c r="D45" s="460"/>
      <c r="E45" s="460"/>
      <c r="F45" s="179"/>
      <c r="G45" s="180"/>
      <c r="H45" s="460"/>
      <c r="I45" s="460"/>
      <c r="J45" s="460"/>
      <c r="K45" s="179"/>
      <c r="L45" s="180"/>
      <c r="M45" s="460"/>
      <c r="N45" s="460"/>
      <c r="O45" s="460"/>
      <c r="P45" s="179"/>
      <c r="Q45" s="180"/>
    </row>
    <row r="46" spans="1:17" ht="18" customHeight="1" thickTop="1">
      <c r="A46" s="162"/>
      <c r="B46" s="164"/>
      <c r="C46" s="165"/>
      <c r="D46" s="166"/>
      <c r="E46" s="259"/>
      <c r="F46" s="165"/>
      <c r="G46" s="165"/>
      <c r="H46" s="401"/>
      <c r="I46" s="401"/>
      <c r="J46" s="401"/>
      <c r="K46" s="401"/>
      <c r="L46" s="540"/>
      <c r="M46" s="401"/>
      <c r="N46" s="401"/>
      <c r="O46" s="401"/>
      <c r="P46" s="401"/>
      <c r="Q46" s="477"/>
    </row>
    <row r="47" spans="1:17" ht="21" customHeight="1" thickBot="1">
      <c r="A47" s="183"/>
      <c r="B47" s="404"/>
      <c r="C47" s="176"/>
      <c r="D47" s="178"/>
      <c r="E47" s="175"/>
      <c r="F47" s="176"/>
      <c r="G47" s="176"/>
      <c r="H47" s="541"/>
      <c r="I47" s="541"/>
      <c r="J47" s="541"/>
      <c r="K47" s="541"/>
      <c r="L47" s="541"/>
      <c r="M47" s="541"/>
      <c r="N47" s="541"/>
      <c r="O47" s="541"/>
      <c r="P47" s="541"/>
      <c r="Q47" s="542" t="str">
        <f>NDPL!Q1</f>
        <v>NOVEMBER-2016</v>
      </c>
    </row>
    <row r="48" spans="1:17" ht="21.75" customHeight="1" thickTop="1">
      <c r="A48" s="160"/>
      <c r="B48" s="407" t="s">
        <v>349</v>
      </c>
      <c r="C48" s="165"/>
      <c r="D48" s="166"/>
      <c r="E48" s="259"/>
      <c r="F48" s="165"/>
      <c r="G48" s="408"/>
      <c r="H48" s="401"/>
      <c r="I48" s="401"/>
      <c r="J48" s="401"/>
      <c r="K48" s="401"/>
      <c r="L48" s="408"/>
      <c r="M48" s="401"/>
      <c r="N48" s="401"/>
      <c r="O48" s="401"/>
      <c r="P48" s="543"/>
      <c r="Q48" s="544"/>
    </row>
    <row r="49" spans="1:17" ht="21" customHeight="1">
      <c r="A49" s="163"/>
      <c r="B49" s="459" t="s">
        <v>393</v>
      </c>
      <c r="C49" s="165"/>
      <c r="D49" s="166"/>
      <c r="E49" s="259"/>
      <c r="F49" s="165"/>
      <c r="G49" s="107"/>
      <c r="H49" s="401"/>
      <c r="I49" s="401"/>
      <c r="J49" s="401"/>
      <c r="K49" s="401"/>
      <c r="L49" s="107"/>
      <c r="M49" s="401"/>
      <c r="N49" s="401"/>
      <c r="O49" s="401"/>
      <c r="P49" s="401"/>
      <c r="Q49" s="545"/>
    </row>
    <row r="50" spans="1:17" ht="18">
      <c r="A50" s="163">
        <v>30</v>
      </c>
      <c r="B50" s="164" t="s">
        <v>394</v>
      </c>
      <c r="C50" s="165">
        <v>5128418</v>
      </c>
      <c r="D50" s="169" t="s">
        <v>12</v>
      </c>
      <c r="E50" s="259" t="s">
        <v>347</v>
      </c>
      <c r="F50" s="165">
        <v>-1000</v>
      </c>
      <c r="G50" s="341">
        <v>943463</v>
      </c>
      <c r="H50" s="342">
        <v>944985</v>
      </c>
      <c r="I50" s="429">
        <f>G50-H50</f>
        <v>-1522</v>
      </c>
      <c r="J50" s="429">
        <f t="shared" si="1"/>
        <v>1522000</v>
      </c>
      <c r="K50" s="429">
        <f t="shared" si="2"/>
        <v>1.522</v>
      </c>
      <c r="L50" s="341">
        <v>971330</v>
      </c>
      <c r="M50" s="342">
        <v>971331</v>
      </c>
      <c r="N50" s="429">
        <f>L50-M50</f>
        <v>-1</v>
      </c>
      <c r="O50" s="429">
        <f t="shared" si="4"/>
        <v>1000</v>
      </c>
      <c r="P50" s="429">
        <f t="shared" si="5"/>
        <v>0.001</v>
      </c>
      <c r="Q50" s="546"/>
    </row>
    <row r="51" spans="1:17" ht="18">
      <c r="A51" s="163">
        <v>31</v>
      </c>
      <c r="B51" s="164" t="s">
        <v>405</v>
      </c>
      <c r="C51" s="165">
        <v>5128457</v>
      </c>
      <c r="D51" s="169" t="s">
        <v>12</v>
      </c>
      <c r="E51" s="259" t="s">
        <v>347</v>
      </c>
      <c r="F51" s="165">
        <v>-1000</v>
      </c>
      <c r="G51" s="341">
        <v>993643</v>
      </c>
      <c r="H51" s="342">
        <v>996497</v>
      </c>
      <c r="I51" s="283">
        <f>G51-H51</f>
        <v>-2854</v>
      </c>
      <c r="J51" s="283">
        <f>$F51*I51</f>
        <v>2854000</v>
      </c>
      <c r="K51" s="283">
        <f>J51/1000000</f>
        <v>2.854</v>
      </c>
      <c r="L51" s="341">
        <v>999997</v>
      </c>
      <c r="M51" s="342">
        <v>1000000</v>
      </c>
      <c r="N51" s="283">
        <f>L51-M51</f>
        <v>-3</v>
      </c>
      <c r="O51" s="283">
        <f>$F51*N51</f>
        <v>3000</v>
      </c>
      <c r="P51" s="283">
        <f>O51/1000000</f>
        <v>0.003</v>
      </c>
      <c r="Q51" s="546"/>
    </row>
    <row r="52" spans="1:17" ht="18">
      <c r="A52" s="163"/>
      <c r="B52" s="459" t="s">
        <v>397</v>
      </c>
      <c r="C52" s="165"/>
      <c r="D52" s="169"/>
      <c r="E52" s="259"/>
      <c r="F52" s="165"/>
      <c r="G52" s="341"/>
      <c r="H52" s="342"/>
      <c r="I52" s="429"/>
      <c r="J52" s="429"/>
      <c r="K52" s="429"/>
      <c r="L52" s="341"/>
      <c r="M52" s="342"/>
      <c r="N52" s="429"/>
      <c r="O52" s="429"/>
      <c r="P52" s="429"/>
      <c r="Q52" s="546"/>
    </row>
    <row r="53" spans="1:17" ht="18">
      <c r="A53" s="163">
        <v>32</v>
      </c>
      <c r="B53" s="164" t="s">
        <v>394</v>
      </c>
      <c r="C53" s="165">
        <v>4864891</v>
      </c>
      <c r="D53" s="169" t="s">
        <v>12</v>
      </c>
      <c r="E53" s="259" t="s">
        <v>347</v>
      </c>
      <c r="F53" s="165">
        <v>-2000</v>
      </c>
      <c r="G53" s="341">
        <v>999596</v>
      </c>
      <c r="H53" s="277">
        <v>999610</v>
      </c>
      <c r="I53" s="429">
        <f>G53-H53</f>
        <v>-14</v>
      </c>
      <c r="J53" s="429">
        <f>$F53*I53</f>
        <v>28000</v>
      </c>
      <c r="K53" s="429">
        <f>J53/1000000</f>
        <v>0.028</v>
      </c>
      <c r="L53" s="341">
        <v>999999</v>
      </c>
      <c r="M53" s="277">
        <v>1000000</v>
      </c>
      <c r="N53" s="429">
        <f>L53-M53</f>
        <v>-1</v>
      </c>
      <c r="O53" s="429">
        <f>$F53*N53</f>
        <v>2000</v>
      </c>
      <c r="P53" s="429">
        <f>O53/1000000</f>
        <v>0.002</v>
      </c>
      <c r="Q53" s="546"/>
    </row>
    <row r="54" spans="1:17" ht="18">
      <c r="A54" s="163">
        <v>33</v>
      </c>
      <c r="B54" s="164" t="s">
        <v>405</v>
      </c>
      <c r="C54" s="165">
        <v>5128428</v>
      </c>
      <c r="D54" s="169" t="s">
        <v>12</v>
      </c>
      <c r="E54" s="259" t="s">
        <v>347</v>
      </c>
      <c r="F54" s="165">
        <v>-1000</v>
      </c>
      <c r="G54" s="341">
        <v>975749</v>
      </c>
      <c r="H54" s="277">
        <v>975791</v>
      </c>
      <c r="I54" s="429">
        <f>G54-H54</f>
        <v>-42</v>
      </c>
      <c r="J54" s="429">
        <f>$F54*I54</f>
        <v>42000</v>
      </c>
      <c r="K54" s="429">
        <f>J54/1000000</f>
        <v>0.042</v>
      </c>
      <c r="L54" s="341">
        <v>990447</v>
      </c>
      <c r="M54" s="277">
        <v>990447</v>
      </c>
      <c r="N54" s="429">
        <f>L54-M54</f>
        <v>0</v>
      </c>
      <c r="O54" s="429">
        <f>$F54*N54</f>
        <v>0</v>
      </c>
      <c r="P54" s="429">
        <f>O54/1000000</f>
        <v>0</v>
      </c>
      <c r="Q54" s="546"/>
    </row>
    <row r="55" spans="1:17" ht="18" customHeight="1">
      <c r="A55" s="163"/>
      <c r="B55" s="171" t="s">
        <v>188</v>
      </c>
      <c r="C55" s="165"/>
      <c r="D55" s="166"/>
      <c r="E55" s="259"/>
      <c r="F55" s="170"/>
      <c r="G55" s="107"/>
      <c r="H55" s="401"/>
      <c r="I55" s="401"/>
      <c r="J55" s="401"/>
      <c r="K55" s="401"/>
      <c r="L55" s="402"/>
      <c r="M55" s="401"/>
      <c r="N55" s="401"/>
      <c r="O55" s="401"/>
      <c r="P55" s="401"/>
      <c r="Q55" s="469"/>
    </row>
    <row r="56" spans="1:17" ht="18">
      <c r="A56" s="163">
        <v>34</v>
      </c>
      <c r="B56" s="173" t="s">
        <v>212</v>
      </c>
      <c r="C56" s="165">
        <v>4865133</v>
      </c>
      <c r="D56" s="169" t="s">
        <v>12</v>
      </c>
      <c r="E56" s="259" t="s">
        <v>347</v>
      </c>
      <c r="F56" s="170">
        <v>100</v>
      </c>
      <c r="G56" s="341">
        <v>383534</v>
      </c>
      <c r="H56" s="342">
        <v>380362</v>
      </c>
      <c r="I56" s="429">
        <f>G56-H56</f>
        <v>3172</v>
      </c>
      <c r="J56" s="429">
        <f t="shared" si="1"/>
        <v>317200</v>
      </c>
      <c r="K56" s="429">
        <f t="shared" si="2"/>
        <v>0.3172</v>
      </c>
      <c r="L56" s="341">
        <v>49059</v>
      </c>
      <c r="M56" s="342">
        <v>49059</v>
      </c>
      <c r="N56" s="429">
        <f>L56-M56</f>
        <v>0</v>
      </c>
      <c r="O56" s="429">
        <f t="shared" si="4"/>
        <v>0</v>
      </c>
      <c r="P56" s="429">
        <f t="shared" si="5"/>
        <v>0</v>
      </c>
      <c r="Q56" s="469"/>
    </row>
    <row r="57" spans="1:17" ht="18" customHeight="1">
      <c r="A57" s="163"/>
      <c r="B57" s="171" t="s">
        <v>190</v>
      </c>
      <c r="C57" s="165"/>
      <c r="D57" s="169"/>
      <c r="E57" s="259"/>
      <c r="F57" s="170"/>
      <c r="G57" s="107"/>
      <c r="H57" s="401"/>
      <c r="I57" s="429"/>
      <c r="J57" s="429"/>
      <c r="K57" s="429"/>
      <c r="L57" s="402"/>
      <c r="M57" s="401"/>
      <c r="N57" s="429"/>
      <c r="O57" s="429"/>
      <c r="P57" s="429"/>
      <c r="Q57" s="469"/>
    </row>
    <row r="58" spans="1:17" ht="18" customHeight="1">
      <c r="A58" s="163">
        <v>35</v>
      </c>
      <c r="B58" s="164" t="s">
        <v>177</v>
      </c>
      <c r="C58" s="165">
        <v>4865076</v>
      </c>
      <c r="D58" s="169" t="s">
        <v>12</v>
      </c>
      <c r="E58" s="259" t="s">
        <v>347</v>
      </c>
      <c r="F58" s="170">
        <v>100</v>
      </c>
      <c r="G58" s="341">
        <v>4933</v>
      </c>
      <c r="H58" s="342">
        <v>4933</v>
      </c>
      <c r="I58" s="429">
        <f>G58-H58</f>
        <v>0</v>
      </c>
      <c r="J58" s="429">
        <f t="shared" si="1"/>
        <v>0</v>
      </c>
      <c r="K58" s="429">
        <f t="shared" si="2"/>
        <v>0</v>
      </c>
      <c r="L58" s="341">
        <v>27207</v>
      </c>
      <c r="M58" s="342">
        <v>26855</v>
      </c>
      <c r="N58" s="429">
        <f>L58-M58</f>
        <v>352</v>
      </c>
      <c r="O58" s="429">
        <f t="shared" si="4"/>
        <v>35200</v>
      </c>
      <c r="P58" s="429">
        <f t="shared" si="5"/>
        <v>0.0352</v>
      </c>
      <c r="Q58" s="469"/>
    </row>
    <row r="59" spans="1:17" ht="18" customHeight="1">
      <c r="A59" s="163">
        <v>36</v>
      </c>
      <c r="B59" s="167" t="s">
        <v>191</v>
      </c>
      <c r="C59" s="165">
        <v>4865077</v>
      </c>
      <c r="D59" s="169" t="s">
        <v>12</v>
      </c>
      <c r="E59" s="259" t="s">
        <v>347</v>
      </c>
      <c r="F59" s="170">
        <v>100</v>
      </c>
      <c r="G59" s="107"/>
      <c r="H59" s="401"/>
      <c r="I59" s="429">
        <f>G59-H59</f>
        <v>0</v>
      </c>
      <c r="J59" s="429">
        <f t="shared" si="1"/>
        <v>0</v>
      </c>
      <c r="K59" s="429">
        <f t="shared" si="2"/>
        <v>0</v>
      </c>
      <c r="L59" s="402"/>
      <c r="M59" s="401"/>
      <c r="N59" s="429">
        <f>L59-M59</f>
        <v>0</v>
      </c>
      <c r="O59" s="429">
        <f t="shared" si="4"/>
        <v>0</v>
      </c>
      <c r="P59" s="429">
        <f t="shared" si="5"/>
        <v>0</v>
      </c>
      <c r="Q59" s="469"/>
    </row>
    <row r="60" spans="1:17" ht="18" customHeight="1">
      <c r="A60" s="163"/>
      <c r="B60" s="171" t="s">
        <v>171</v>
      </c>
      <c r="C60" s="165"/>
      <c r="D60" s="169"/>
      <c r="E60" s="259"/>
      <c r="F60" s="170"/>
      <c r="G60" s="107"/>
      <c r="H60" s="401"/>
      <c r="I60" s="429"/>
      <c r="J60" s="429"/>
      <c r="K60" s="429"/>
      <c r="L60" s="402"/>
      <c r="M60" s="401"/>
      <c r="N60" s="429"/>
      <c r="O60" s="429"/>
      <c r="P60" s="429"/>
      <c r="Q60" s="469"/>
    </row>
    <row r="61" spans="1:17" ht="18" customHeight="1">
      <c r="A61" s="163">
        <v>37</v>
      </c>
      <c r="B61" s="164" t="s">
        <v>184</v>
      </c>
      <c r="C61" s="165">
        <v>4865093</v>
      </c>
      <c r="D61" s="169" t="s">
        <v>12</v>
      </c>
      <c r="E61" s="259" t="s">
        <v>347</v>
      </c>
      <c r="F61" s="170">
        <v>100</v>
      </c>
      <c r="G61" s="341">
        <v>79662</v>
      </c>
      <c r="H61" s="342">
        <v>79645</v>
      </c>
      <c r="I61" s="429">
        <f>G61-H61</f>
        <v>17</v>
      </c>
      <c r="J61" s="429">
        <f t="shared" si="1"/>
        <v>1700</v>
      </c>
      <c r="K61" s="429">
        <f t="shared" si="2"/>
        <v>0.0017</v>
      </c>
      <c r="L61" s="341">
        <v>70842</v>
      </c>
      <c r="M61" s="342">
        <v>70842</v>
      </c>
      <c r="N61" s="429">
        <f>L61-M61</f>
        <v>0</v>
      </c>
      <c r="O61" s="429">
        <f t="shared" si="4"/>
        <v>0</v>
      </c>
      <c r="P61" s="429">
        <f t="shared" si="5"/>
        <v>0</v>
      </c>
      <c r="Q61" s="469"/>
    </row>
    <row r="62" spans="1:17" ht="19.5" customHeight="1">
      <c r="A62" s="163">
        <v>38</v>
      </c>
      <c r="B62" s="167" t="s">
        <v>185</v>
      </c>
      <c r="C62" s="165">
        <v>4865094</v>
      </c>
      <c r="D62" s="169" t="s">
        <v>12</v>
      </c>
      <c r="E62" s="259" t="s">
        <v>347</v>
      </c>
      <c r="F62" s="170">
        <v>100</v>
      </c>
      <c r="G62" s="341">
        <v>92748</v>
      </c>
      <c r="H62" s="342">
        <v>91882</v>
      </c>
      <c r="I62" s="429">
        <f>G62-H62</f>
        <v>866</v>
      </c>
      <c r="J62" s="429">
        <f t="shared" si="1"/>
        <v>86600</v>
      </c>
      <c r="K62" s="429">
        <f t="shared" si="2"/>
        <v>0.0866</v>
      </c>
      <c r="L62" s="341">
        <v>71275</v>
      </c>
      <c r="M62" s="342">
        <v>71214</v>
      </c>
      <c r="N62" s="429">
        <f>L62-M62</f>
        <v>61</v>
      </c>
      <c r="O62" s="429">
        <f t="shared" si="4"/>
        <v>6100</v>
      </c>
      <c r="P62" s="429">
        <f t="shared" si="5"/>
        <v>0.0061</v>
      </c>
      <c r="Q62" s="469"/>
    </row>
    <row r="63" spans="1:17" ht="22.5" customHeight="1">
      <c r="A63" s="163">
        <v>39</v>
      </c>
      <c r="B63" s="173" t="s">
        <v>211</v>
      </c>
      <c r="C63" s="165">
        <v>5269199</v>
      </c>
      <c r="D63" s="169" t="s">
        <v>12</v>
      </c>
      <c r="E63" s="259" t="s">
        <v>347</v>
      </c>
      <c r="F63" s="170">
        <v>100</v>
      </c>
      <c r="G63" s="457">
        <v>24235</v>
      </c>
      <c r="H63" s="458">
        <v>23637</v>
      </c>
      <c r="I63" s="432">
        <f>G63-H63</f>
        <v>598</v>
      </c>
      <c r="J63" s="432">
        <f>$F63*I63</f>
        <v>59800</v>
      </c>
      <c r="K63" s="432">
        <f>J63/1000000</f>
        <v>0.0598</v>
      </c>
      <c r="L63" s="457">
        <v>22129</v>
      </c>
      <c r="M63" s="458">
        <v>21868</v>
      </c>
      <c r="N63" s="432">
        <f>L63-M63</f>
        <v>261</v>
      </c>
      <c r="O63" s="432">
        <f>$F63*N63</f>
        <v>26100</v>
      </c>
      <c r="P63" s="432">
        <f>O63/1000000</f>
        <v>0.0261</v>
      </c>
      <c r="Q63" s="669"/>
    </row>
    <row r="64" spans="1:17" ht="19.5" customHeight="1">
      <c r="A64" s="163"/>
      <c r="B64" s="171" t="s">
        <v>177</v>
      </c>
      <c r="C64" s="165"/>
      <c r="D64" s="169"/>
      <c r="E64" s="166"/>
      <c r="F64" s="170"/>
      <c r="G64" s="341"/>
      <c r="H64" s="342"/>
      <c r="I64" s="429"/>
      <c r="J64" s="429"/>
      <c r="K64" s="429"/>
      <c r="L64" s="402"/>
      <c r="M64" s="401"/>
      <c r="N64" s="429"/>
      <c r="O64" s="429"/>
      <c r="P64" s="429"/>
      <c r="Q64" s="469"/>
    </row>
    <row r="65" spans="1:17" ht="18">
      <c r="A65" s="163">
        <v>40</v>
      </c>
      <c r="B65" s="164" t="s">
        <v>178</v>
      </c>
      <c r="C65" s="165">
        <v>4865143</v>
      </c>
      <c r="D65" s="169" t="s">
        <v>12</v>
      </c>
      <c r="E65" s="166" t="s">
        <v>13</v>
      </c>
      <c r="F65" s="170">
        <v>100</v>
      </c>
      <c r="G65" s="341">
        <v>164633</v>
      </c>
      <c r="H65" s="342">
        <v>162722</v>
      </c>
      <c r="I65" s="429">
        <f>G65-H65</f>
        <v>1911</v>
      </c>
      <c r="J65" s="429">
        <f t="shared" si="1"/>
        <v>191100</v>
      </c>
      <c r="K65" s="429">
        <f t="shared" si="2"/>
        <v>0.1911</v>
      </c>
      <c r="L65" s="341">
        <v>912847</v>
      </c>
      <c r="M65" s="342">
        <v>912835</v>
      </c>
      <c r="N65" s="429">
        <f>L65-M65</f>
        <v>12</v>
      </c>
      <c r="O65" s="429">
        <f t="shared" si="4"/>
        <v>1200</v>
      </c>
      <c r="P65" s="429">
        <f t="shared" si="5"/>
        <v>0.0012</v>
      </c>
      <c r="Q65" s="506"/>
    </row>
    <row r="66" spans="1:20" ht="18" customHeight="1" thickBot="1">
      <c r="A66" s="174"/>
      <c r="B66" s="175"/>
      <c r="C66" s="176"/>
      <c r="D66" s="177"/>
      <c r="E66" s="178"/>
      <c r="F66" s="179"/>
      <c r="G66" s="180"/>
      <c r="H66" s="177"/>
      <c r="I66" s="183"/>
      <c r="J66" s="183"/>
      <c r="K66" s="183"/>
      <c r="L66" s="547"/>
      <c r="M66" s="177"/>
      <c r="N66" s="183"/>
      <c r="O66" s="183"/>
      <c r="P66" s="183"/>
      <c r="Q66" s="548"/>
      <c r="R66" s="92"/>
      <c r="S66" s="92"/>
      <c r="T66" s="92"/>
    </row>
    <row r="67" spans="1:20" ht="15.75" customHeight="1" thickTop="1">
      <c r="A67" s="549"/>
      <c r="B67" s="549"/>
      <c r="C67" s="549"/>
      <c r="D67" s="549"/>
      <c r="E67" s="549"/>
      <c r="F67" s="549"/>
      <c r="G67" s="549"/>
      <c r="H67" s="549"/>
      <c r="I67" s="549"/>
      <c r="J67" s="549"/>
      <c r="K67" s="549"/>
      <c r="L67" s="549"/>
      <c r="M67" s="549"/>
      <c r="N67" s="549"/>
      <c r="O67" s="549"/>
      <c r="P67" s="549"/>
      <c r="Q67" s="92"/>
      <c r="R67" s="92"/>
      <c r="S67" s="92"/>
      <c r="T67" s="92"/>
    </row>
    <row r="68" spans="1:20" ht="24" thickBot="1">
      <c r="A68" s="399" t="s">
        <v>367</v>
      </c>
      <c r="G68" s="514"/>
      <c r="H68" s="514"/>
      <c r="I68" s="48" t="s">
        <v>398</v>
      </c>
      <c r="J68" s="514"/>
      <c r="K68" s="514"/>
      <c r="L68" s="514"/>
      <c r="M68" s="514"/>
      <c r="N68" s="48" t="s">
        <v>399</v>
      </c>
      <c r="O68" s="514"/>
      <c r="P68" s="514"/>
      <c r="R68" s="92"/>
      <c r="S68" s="92"/>
      <c r="T68" s="92"/>
    </row>
    <row r="69" spans="1:20" ht="39.75" thickBot="1" thickTop="1">
      <c r="A69" s="550" t="s">
        <v>8</v>
      </c>
      <c r="B69" s="551" t="s">
        <v>9</v>
      </c>
      <c r="C69" s="552" t="s">
        <v>1</v>
      </c>
      <c r="D69" s="552" t="s">
        <v>2</v>
      </c>
      <c r="E69" s="552" t="s">
        <v>3</v>
      </c>
      <c r="F69" s="552" t="s">
        <v>10</v>
      </c>
      <c r="G69" s="550" t="str">
        <f>G5</f>
        <v>FINAL READING 01/12/2016</v>
      </c>
      <c r="H69" s="552" t="str">
        <f>H5</f>
        <v>INTIAL READING 01/11/2016</v>
      </c>
      <c r="I69" s="552" t="s">
        <v>4</v>
      </c>
      <c r="J69" s="552" t="s">
        <v>5</v>
      </c>
      <c r="K69" s="552" t="s">
        <v>6</v>
      </c>
      <c r="L69" s="550" t="str">
        <f>G69</f>
        <v>FINAL READING 01/12/2016</v>
      </c>
      <c r="M69" s="552" t="str">
        <f>H69</f>
        <v>INTIAL READING 01/11/2016</v>
      </c>
      <c r="N69" s="552" t="s">
        <v>4</v>
      </c>
      <c r="O69" s="552" t="s">
        <v>5</v>
      </c>
      <c r="P69" s="552" t="s">
        <v>6</v>
      </c>
      <c r="Q69" s="553" t="s">
        <v>310</v>
      </c>
      <c r="R69" s="92"/>
      <c r="S69" s="92"/>
      <c r="T69" s="92"/>
    </row>
    <row r="70" spans="1:20" ht="15.75" customHeight="1" thickTop="1">
      <c r="A70" s="554"/>
      <c r="B70" s="459" t="s">
        <v>393</v>
      </c>
      <c r="C70" s="555"/>
      <c r="D70" s="555"/>
      <c r="E70" s="555"/>
      <c r="F70" s="556"/>
      <c r="G70" s="555"/>
      <c r="H70" s="555"/>
      <c r="I70" s="555"/>
      <c r="J70" s="555"/>
      <c r="K70" s="556"/>
      <c r="L70" s="555"/>
      <c r="M70" s="555"/>
      <c r="N70" s="555"/>
      <c r="O70" s="555"/>
      <c r="P70" s="555"/>
      <c r="Q70" s="557"/>
      <c r="R70" s="92"/>
      <c r="S70" s="92"/>
      <c r="T70" s="92"/>
    </row>
    <row r="71" spans="1:20" ht="15.75" customHeight="1">
      <c r="A71" s="163">
        <v>1</v>
      </c>
      <c r="B71" s="164" t="s">
        <v>441</v>
      </c>
      <c r="C71" s="165">
        <v>5295127</v>
      </c>
      <c r="D71" s="348" t="s">
        <v>12</v>
      </c>
      <c r="E71" s="327" t="s">
        <v>347</v>
      </c>
      <c r="F71" s="170">
        <v>-100</v>
      </c>
      <c r="G71" s="341">
        <v>165760</v>
      </c>
      <c r="H71" s="342">
        <v>150108</v>
      </c>
      <c r="I71" s="277">
        <f>G71-H71</f>
        <v>15652</v>
      </c>
      <c r="J71" s="277">
        <f>$F71*I71</f>
        <v>-1565200</v>
      </c>
      <c r="K71" s="277">
        <f>J71/1000000</f>
        <v>-1.5652</v>
      </c>
      <c r="L71" s="341">
        <v>263</v>
      </c>
      <c r="M71" s="342">
        <v>259</v>
      </c>
      <c r="N71" s="277">
        <f>L71-M71</f>
        <v>4</v>
      </c>
      <c r="O71" s="277">
        <f>$F71*N71</f>
        <v>-400</v>
      </c>
      <c r="P71" s="277">
        <f>O71/1000000</f>
        <v>-0.0004</v>
      </c>
      <c r="Q71" s="481"/>
      <c r="R71" s="92"/>
      <c r="S71" s="92"/>
      <c r="T71" s="92"/>
    </row>
    <row r="72" spans="1:20" ht="15.75" customHeight="1">
      <c r="A72" s="163">
        <v>2</v>
      </c>
      <c r="B72" s="164" t="s">
        <v>444</v>
      </c>
      <c r="C72" s="165">
        <v>5128400</v>
      </c>
      <c r="D72" s="348" t="s">
        <v>12</v>
      </c>
      <c r="E72" s="327" t="s">
        <v>347</v>
      </c>
      <c r="F72" s="170">
        <v>-1000</v>
      </c>
      <c r="G72" s="341">
        <v>1127</v>
      </c>
      <c r="H72" s="342">
        <v>750</v>
      </c>
      <c r="I72" s="277">
        <f>G72-H72</f>
        <v>377</v>
      </c>
      <c r="J72" s="277">
        <f>$F72*I72</f>
        <v>-377000</v>
      </c>
      <c r="K72" s="277">
        <f>J72/1000000</f>
        <v>-0.377</v>
      </c>
      <c r="L72" s="341">
        <v>160</v>
      </c>
      <c r="M72" s="342">
        <v>160</v>
      </c>
      <c r="N72" s="277">
        <f>L72-M72</f>
        <v>0</v>
      </c>
      <c r="O72" s="277">
        <f>$F72*N72</f>
        <v>0</v>
      </c>
      <c r="P72" s="277">
        <f>O72/1000000</f>
        <v>0</v>
      </c>
      <c r="Q72" s="481"/>
      <c r="R72" s="92"/>
      <c r="S72" s="92"/>
      <c r="T72" s="92"/>
    </row>
    <row r="73" spans="1:20" ht="15.75" customHeight="1">
      <c r="A73" s="163"/>
      <c r="B73" s="164"/>
      <c r="C73" s="165"/>
      <c r="D73" s="348"/>
      <c r="E73" s="327"/>
      <c r="F73" s="170"/>
      <c r="G73" s="342"/>
      <c r="H73" s="342"/>
      <c r="I73" s="277"/>
      <c r="J73" s="277"/>
      <c r="K73" s="277">
        <v>0.0126</v>
      </c>
      <c r="L73" s="341"/>
      <c r="M73" s="342"/>
      <c r="N73" s="277"/>
      <c r="O73" s="277"/>
      <c r="P73" s="277">
        <v>0</v>
      </c>
      <c r="Q73" s="481" t="s">
        <v>469</v>
      </c>
      <c r="R73" s="92"/>
      <c r="S73" s="92"/>
      <c r="T73" s="92"/>
    </row>
    <row r="74" spans="1:20" ht="15.75" customHeight="1">
      <c r="A74" s="558"/>
      <c r="B74" s="316" t="s">
        <v>364</v>
      </c>
      <c r="C74" s="335"/>
      <c r="D74" s="348"/>
      <c r="E74" s="327"/>
      <c r="F74" s="170"/>
      <c r="G74" s="167"/>
      <c r="H74" s="167"/>
      <c r="I74" s="167"/>
      <c r="J74" s="167"/>
      <c r="K74" s="167"/>
      <c r="L74" s="558"/>
      <c r="M74" s="167"/>
      <c r="N74" s="167"/>
      <c r="O74" s="167"/>
      <c r="P74" s="167"/>
      <c r="Q74" s="481"/>
      <c r="R74" s="92"/>
      <c r="S74" s="92"/>
      <c r="T74" s="92"/>
    </row>
    <row r="75" spans="1:20" ht="15.75" customHeight="1">
      <c r="A75" s="163">
        <v>3</v>
      </c>
      <c r="B75" s="164" t="s">
        <v>365</v>
      </c>
      <c r="C75" s="165">
        <v>4902555</v>
      </c>
      <c r="D75" s="348" t="s">
        <v>12</v>
      </c>
      <c r="E75" s="327" t="s">
        <v>347</v>
      </c>
      <c r="F75" s="170">
        <v>-75</v>
      </c>
      <c r="G75" s="341">
        <v>6246</v>
      </c>
      <c r="H75" s="342">
        <v>5420</v>
      </c>
      <c r="I75" s="277">
        <f>G75-H75</f>
        <v>826</v>
      </c>
      <c r="J75" s="277">
        <f>$F75*I75</f>
        <v>-61950</v>
      </c>
      <c r="K75" s="277">
        <f>J75/1000000</f>
        <v>-0.06195</v>
      </c>
      <c r="L75" s="341">
        <v>12453</v>
      </c>
      <c r="M75" s="342">
        <v>12446</v>
      </c>
      <c r="N75" s="277">
        <f>L75-M75</f>
        <v>7</v>
      </c>
      <c r="O75" s="277">
        <f>$F75*N75</f>
        <v>-525</v>
      </c>
      <c r="P75" s="277">
        <f>O75/1000000</f>
        <v>-0.000525</v>
      </c>
      <c r="Q75" s="481"/>
      <c r="R75" s="92"/>
      <c r="S75" s="92"/>
      <c r="T75" s="92"/>
    </row>
    <row r="76" spans="1:20" s="517" customFormat="1" ht="15.75" customHeight="1" thickBot="1">
      <c r="A76" s="174">
        <v>4</v>
      </c>
      <c r="B76" s="460" t="s">
        <v>366</v>
      </c>
      <c r="C76" s="176">
        <v>4902581</v>
      </c>
      <c r="D76" s="177" t="s">
        <v>12</v>
      </c>
      <c r="E76" s="178" t="s">
        <v>347</v>
      </c>
      <c r="F76" s="183">
        <v>-100</v>
      </c>
      <c r="G76" s="559">
        <v>2103</v>
      </c>
      <c r="H76" s="183">
        <v>1918</v>
      </c>
      <c r="I76" s="183">
        <f>G76-H76</f>
        <v>185</v>
      </c>
      <c r="J76" s="183">
        <f>$F76*I76</f>
        <v>-18500</v>
      </c>
      <c r="K76" s="183">
        <f>J76/1000000</f>
        <v>-0.0185</v>
      </c>
      <c r="L76" s="174">
        <v>4413</v>
      </c>
      <c r="M76" s="183">
        <v>4410</v>
      </c>
      <c r="N76" s="183">
        <f>L76-M76</f>
        <v>3</v>
      </c>
      <c r="O76" s="183">
        <f>$F76*N76</f>
        <v>-300</v>
      </c>
      <c r="P76" s="183">
        <f>O76/1000000</f>
        <v>-0.0003</v>
      </c>
      <c r="Q76" s="548"/>
      <c r="R76" s="261"/>
      <c r="S76" s="261"/>
      <c r="T76" s="261"/>
    </row>
    <row r="77" spans="1:20" ht="15.75" customHeight="1" thickTop="1">
      <c r="A77" s="549"/>
      <c r="B77" s="549"/>
      <c r="C77" s="549"/>
      <c r="D77" s="549"/>
      <c r="E77" s="549"/>
      <c r="F77" s="549"/>
      <c r="G77" s="549"/>
      <c r="H77" s="549"/>
      <c r="I77" s="549"/>
      <c r="J77" s="549"/>
      <c r="K77" s="549"/>
      <c r="L77" s="549"/>
      <c r="M77" s="549"/>
      <c r="N77" s="549"/>
      <c r="O77" s="549"/>
      <c r="P77" s="549"/>
      <c r="Q77" s="92"/>
      <c r="R77" s="92"/>
      <c r="S77" s="92"/>
      <c r="T77" s="92"/>
    </row>
    <row r="78" spans="1:20" ht="15.75" customHeight="1">
      <c r="A78" s="549"/>
      <c r="B78" s="549"/>
      <c r="C78" s="549"/>
      <c r="D78" s="549"/>
      <c r="E78" s="549"/>
      <c r="F78" s="549"/>
      <c r="G78" s="549"/>
      <c r="H78" s="549"/>
      <c r="I78" s="549"/>
      <c r="J78" s="549"/>
      <c r="K78" s="549"/>
      <c r="L78" s="549"/>
      <c r="M78" s="549"/>
      <c r="N78" s="549"/>
      <c r="O78" s="549"/>
      <c r="P78" s="549"/>
      <c r="Q78" s="92"/>
      <c r="R78" s="92"/>
      <c r="S78" s="92"/>
      <c r="T78" s="92"/>
    </row>
    <row r="79" spans="1:16" ht="25.5" customHeight="1">
      <c r="A79" s="181" t="s">
        <v>339</v>
      </c>
      <c r="B79" s="529"/>
      <c r="C79" s="78"/>
      <c r="D79" s="529"/>
      <c r="E79" s="529"/>
      <c r="F79" s="529"/>
      <c r="G79" s="529"/>
      <c r="H79" s="529"/>
      <c r="I79" s="529"/>
      <c r="J79" s="529"/>
      <c r="K79" s="670">
        <f>SUM(K9:K66)+SUM(K75:K76)-K35</f>
        <v>1.076775000000001</v>
      </c>
      <c r="L79" s="671"/>
      <c r="M79" s="671"/>
      <c r="N79" s="671"/>
      <c r="O79" s="671"/>
      <c r="P79" s="670">
        <f>SUM(P9:P66)+SUM(P75:P76)-P35</f>
        <v>-1.4115250000000001</v>
      </c>
    </row>
    <row r="80" spans="1:16" ht="12.75">
      <c r="A80" s="529"/>
      <c r="B80" s="529"/>
      <c r="C80" s="529"/>
      <c r="D80" s="529"/>
      <c r="E80" s="529"/>
      <c r="F80" s="529"/>
      <c r="G80" s="529"/>
      <c r="H80" s="529"/>
      <c r="I80" s="529"/>
      <c r="J80" s="529"/>
      <c r="K80" s="529"/>
      <c r="L80" s="529"/>
      <c r="M80" s="529"/>
      <c r="N80" s="529"/>
      <c r="O80" s="529"/>
      <c r="P80" s="529"/>
    </row>
    <row r="81" spans="1:16" ht="9.75" customHeight="1">
      <c r="A81" s="529"/>
      <c r="B81" s="529"/>
      <c r="C81" s="529"/>
      <c r="D81" s="529"/>
      <c r="E81" s="529"/>
      <c r="F81" s="529"/>
      <c r="G81" s="529"/>
      <c r="H81" s="529"/>
      <c r="I81" s="529"/>
      <c r="J81" s="529"/>
      <c r="K81" s="529"/>
      <c r="L81" s="529"/>
      <c r="M81" s="529"/>
      <c r="N81" s="529"/>
      <c r="O81" s="529"/>
      <c r="P81" s="529"/>
    </row>
    <row r="82" spans="1:16" ht="12.75" hidden="1">
      <c r="A82" s="529"/>
      <c r="B82" s="529"/>
      <c r="C82" s="529"/>
      <c r="D82" s="529"/>
      <c r="E82" s="529"/>
      <c r="F82" s="529"/>
      <c r="G82" s="529"/>
      <c r="H82" s="529"/>
      <c r="I82" s="529"/>
      <c r="J82" s="529"/>
      <c r="K82" s="529"/>
      <c r="L82" s="529"/>
      <c r="M82" s="529"/>
      <c r="N82" s="529"/>
      <c r="O82" s="529"/>
      <c r="P82" s="529"/>
    </row>
    <row r="83" spans="1:16" ht="23.25" customHeight="1" thickBot="1">
      <c r="A83" s="529"/>
      <c r="B83" s="529"/>
      <c r="C83" s="672"/>
      <c r="D83" s="529"/>
      <c r="E83" s="529"/>
      <c r="F83" s="529"/>
      <c r="G83" s="529"/>
      <c r="H83" s="529"/>
      <c r="I83" s="529"/>
      <c r="J83" s="673"/>
      <c r="K83" s="615" t="s">
        <v>340</v>
      </c>
      <c r="L83" s="529"/>
      <c r="M83" s="529"/>
      <c r="N83" s="529"/>
      <c r="O83" s="529"/>
      <c r="P83" s="615" t="s">
        <v>341</v>
      </c>
    </row>
    <row r="84" spans="1:17" ht="20.25">
      <c r="A84" s="674"/>
      <c r="B84" s="675"/>
      <c r="C84" s="181"/>
      <c r="D84" s="603"/>
      <c r="E84" s="603"/>
      <c r="F84" s="603"/>
      <c r="G84" s="603"/>
      <c r="H84" s="603"/>
      <c r="I84" s="603"/>
      <c r="J84" s="676"/>
      <c r="K84" s="675"/>
      <c r="L84" s="675"/>
      <c r="M84" s="675"/>
      <c r="N84" s="675"/>
      <c r="O84" s="675"/>
      <c r="P84" s="675"/>
      <c r="Q84" s="604"/>
    </row>
    <row r="85" spans="1:17" ht="20.25">
      <c r="A85" s="247"/>
      <c r="B85" s="181" t="s">
        <v>337</v>
      </c>
      <c r="C85" s="181"/>
      <c r="D85" s="677"/>
      <c r="E85" s="677"/>
      <c r="F85" s="677"/>
      <c r="G85" s="677"/>
      <c r="H85" s="677"/>
      <c r="I85" s="677"/>
      <c r="J85" s="677"/>
      <c r="K85" s="678">
        <f>K79</f>
        <v>1.076775000000001</v>
      </c>
      <c r="L85" s="679"/>
      <c r="M85" s="679"/>
      <c r="N85" s="679"/>
      <c r="O85" s="679"/>
      <c r="P85" s="678">
        <f>P79</f>
        <v>-1.4115250000000001</v>
      </c>
      <c r="Q85" s="605"/>
    </row>
    <row r="86" spans="1:17" ht="20.25">
      <c r="A86" s="247"/>
      <c r="B86" s="181"/>
      <c r="C86" s="181"/>
      <c r="D86" s="677"/>
      <c r="E86" s="677"/>
      <c r="F86" s="677"/>
      <c r="G86" s="677"/>
      <c r="H86" s="677"/>
      <c r="I86" s="680"/>
      <c r="J86" s="59"/>
      <c r="K86" s="665"/>
      <c r="L86" s="665"/>
      <c r="M86" s="665"/>
      <c r="N86" s="665"/>
      <c r="O86" s="665"/>
      <c r="P86" s="665"/>
      <c r="Q86" s="605"/>
    </row>
    <row r="87" spans="1:17" ht="20.25">
      <c r="A87" s="247"/>
      <c r="B87" s="181" t="s">
        <v>330</v>
      </c>
      <c r="C87" s="181"/>
      <c r="D87" s="677"/>
      <c r="E87" s="677"/>
      <c r="F87" s="677"/>
      <c r="G87" s="677"/>
      <c r="H87" s="677"/>
      <c r="I87" s="677"/>
      <c r="J87" s="677"/>
      <c r="K87" s="678">
        <f>'STEPPED UP GENCO'!K41</f>
        <v>0.3104581025999999</v>
      </c>
      <c r="L87" s="678"/>
      <c r="M87" s="678"/>
      <c r="N87" s="678"/>
      <c r="O87" s="678"/>
      <c r="P87" s="678">
        <f>'STEPPED UP GENCO'!P41</f>
        <v>-0.45962391179999995</v>
      </c>
      <c r="Q87" s="605"/>
    </row>
    <row r="88" spans="1:17" ht="20.25">
      <c r="A88" s="247"/>
      <c r="B88" s="181"/>
      <c r="C88" s="181"/>
      <c r="D88" s="681"/>
      <c r="E88" s="681"/>
      <c r="F88" s="681"/>
      <c r="G88" s="681"/>
      <c r="H88" s="681"/>
      <c r="I88" s="682"/>
      <c r="J88" s="683"/>
      <c r="K88" s="514"/>
      <c r="L88" s="514"/>
      <c r="M88" s="514"/>
      <c r="N88" s="514"/>
      <c r="O88" s="514"/>
      <c r="P88" s="514"/>
      <c r="Q88" s="605"/>
    </row>
    <row r="89" spans="1:17" ht="20.25">
      <c r="A89" s="247"/>
      <c r="B89" s="181" t="s">
        <v>338</v>
      </c>
      <c r="C89" s="181"/>
      <c r="D89" s="514"/>
      <c r="E89" s="514"/>
      <c r="F89" s="514"/>
      <c r="G89" s="514"/>
      <c r="H89" s="514"/>
      <c r="I89" s="514"/>
      <c r="J89" s="514"/>
      <c r="K89" s="290">
        <f>SUM(K85:K88)</f>
        <v>1.3872331026000009</v>
      </c>
      <c r="L89" s="514"/>
      <c r="M89" s="514"/>
      <c r="N89" s="514"/>
      <c r="O89" s="514"/>
      <c r="P89" s="684">
        <f>SUM(P85:P88)</f>
        <v>-1.8711489118000002</v>
      </c>
      <c r="Q89" s="605"/>
    </row>
    <row r="90" spans="1:17" ht="20.25">
      <c r="A90" s="629"/>
      <c r="B90" s="514"/>
      <c r="C90" s="181"/>
      <c r="D90" s="514"/>
      <c r="E90" s="514"/>
      <c r="F90" s="514"/>
      <c r="G90" s="514"/>
      <c r="H90" s="514"/>
      <c r="I90" s="514"/>
      <c r="J90" s="514"/>
      <c r="K90" s="514"/>
      <c r="L90" s="514"/>
      <c r="M90" s="514"/>
      <c r="N90" s="514"/>
      <c r="O90" s="514"/>
      <c r="P90" s="514"/>
      <c r="Q90" s="605"/>
    </row>
    <row r="91" spans="1:17" ht="13.5" thickBot="1">
      <c r="A91" s="630"/>
      <c r="B91" s="606"/>
      <c r="C91" s="606"/>
      <c r="D91" s="606"/>
      <c r="E91" s="606"/>
      <c r="F91" s="606"/>
      <c r="G91" s="606"/>
      <c r="H91" s="606"/>
      <c r="I91" s="606"/>
      <c r="J91" s="606"/>
      <c r="K91" s="606"/>
      <c r="L91" s="606"/>
      <c r="M91" s="606"/>
      <c r="N91" s="606"/>
      <c r="O91" s="606"/>
      <c r="P91" s="606"/>
      <c r="Q91" s="607"/>
    </row>
  </sheetData>
  <sheetProtection/>
  <printOptions horizontalCentered="1"/>
  <pageMargins left="0.25" right="0.25" top="0.58" bottom="0.25" header="0.511811023622047" footer="0.511811023622047"/>
  <pageSetup horizontalDpi="600" verticalDpi="600" orientation="landscape" paperSize="9" scale="65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="55" zoomScaleNormal="70" zoomScaleSheetLayoutView="55" zoomScalePageLayoutView="0" workbookViewId="0" topLeftCell="A40">
      <selection activeCell="C9" sqref="C9"/>
    </sheetView>
  </sheetViews>
  <sheetFormatPr defaultColWidth="9.140625" defaultRowHeight="12.75"/>
  <cols>
    <col min="1" max="1" width="4.7109375" style="465" customWidth="1"/>
    <col min="2" max="2" width="26.7109375" style="465" customWidth="1"/>
    <col min="3" max="3" width="18.57421875" style="465" customWidth="1"/>
    <col min="4" max="4" width="12.8515625" style="465" customWidth="1"/>
    <col min="5" max="5" width="22.140625" style="465" customWidth="1"/>
    <col min="6" max="6" width="14.421875" style="465" customWidth="1"/>
    <col min="7" max="7" width="15.57421875" style="465" customWidth="1"/>
    <col min="8" max="8" width="15.28125" style="465" customWidth="1"/>
    <col min="9" max="9" width="15.00390625" style="465" customWidth="1"/>
    <col min="10" max="10" width="16.7109375" style="465" customWidth="1"/>
    <col min="11" max="11" width="16.57421875" style="465" customWidth="1"/>
    <col min="12" max="12" width="17.140625" style="465" customWidth="1"/>
    <col min="13" max="13" width="14.7109375" style="465" customWidth="1"/>
    <col min="14" max="14" width="15.7109375" style="465" customWidth="1"/>
    <col min="15" max="15" width="18.28125" style="465" customWidth="1"/>
    <col min="16" max="16" width="17.140625" style="465" customWidth="1"/>
    <col min="17" max="17" width="22.00390625" style="465" customWidth="1"/>
    <col min="18" max="16384" width="9.140625" style="465" customWidth="1"/>
  </cols>
  <sheetData>
    <row r="1" ht="26.25" customHeight="1">
      <c r="A1" s="1" t="s">
        <v>238</v>
      </c>
    </row>
    <row r="2" spans="1:17" ht="23.25" customHeight="1">
      <c r="A2" s="2" t="s">
        <v>239</v>
      </c>
      <c r="P2" s="685" t="str">
        <f>NDPL!Q1</f>
        <v>NOVEMBER-2016</v>
      </c>
      <c r="Q2" s="685"/>
    </row>
    <row r="3" ht="23.25">
      <c r="A3" s="187" t="s">
        <v>215</v>
      </c>
    </row>
    <row r="4" spans="1:16" ht="24" thickBot="1">
      <c r="A4" s="3"/>
      <c r="G4" s="514"/>
      <c r="H4" s="514"/>
      <c r="I4" s="48" t="s">
        <v>398</v>
      </c>
      <c r="J4" s="514"/>
      <c r="K4" s="514"/>
      <c r="L4" s="514"/>
      <c r="M4" s="514"/>
      <c r="N4" s="48" t="s">
        <v>399</v>
      </c>
      <c r="O4" s="514"/>
      <c r="P4" s="514"/>
    </row>
    <row r="5" spans="1:17" ht="51.75" customHeight="1" thickBot="1" thickTop="1">
      <c r="A5" s="550" t="s">
        <v>8</v>
      </c>
      <c r="B5" s="551" t="s">
        <v>9</v>
      </c>
      <c r="C5" s="552" t="s">
        <v>1</v>
      </c>
      <c r="D5" s="552" t="s">
        <v>2</v>
      </c>
      <c r="E5" s="552" t="s">
        <v>3</v>
      </c>
      <c r="F5" s="552" t="s">
        <v>10</v>
      </c>
      <c r="G5" s="550" t="str">
        <f>NDPL!G5</f>
        <v>FINAL READING 01/12/2016</v>
      </c>
      <c r="H5" s="552" t="str">
        <f>NDPL!H5</f>
        <v>INTIAL READING 01/11/2016</v>
      </c>
      <c r="I5" s="552" t="s">
        <v>4</v>
      </c>
      <c r="J5" s="552" t="s">
        <v>5</v>
      </c>
      <c r="K5" s="552" t="s">
        <v>6</v>
      </c>
      <c r="L5" s="550" t="str">
        <f>NDPL!G5</f>
        <v>FINAL READING 01/12/2016</v>
      </c>
      <c r="M5" s="552" t="str">
        <f>NDPL!H5</f>
        <v>INTIAL READING 01/11/2016</v>
      </c>
      <c r="N5" s="552" t="s">
        <v>4</v>
      </c>
      <c r="O5" s="552" t="s">
        <v>5</v>
      </c>
      <c r="P5" s="552" t="s">
        <v>6</v>
      </c>
      <c r="Q5" s="553" t="s">
        <v>310</v>
      </c>
    </row>
    <row r="6" ht="14.25" thickBot="1" thickTop="1"/>
    <row r="7" spans="1:17" ht="24" customHeight="1" thickTop="1">
      <c r="A7" s="419" t="s">
        <v>232</v>
      </c>
      <c r="B7" s="60"/>
      <c r="C7" s="61"/>
      <c r="D7" s="61"/>
      <c r="E7" s="61"/>
      <c r="F7" s="61"/>
      <c r="G7" s="664"/>
      <c r="H7" s="662"/>
      <c r="I7" s="662"/>
      <c r="J7" s="662"/>
      <c r="K7" s="686"/>
      <c r="L7" s="687"/>
      <c r="M7" s="540"/>
      <c r="N7" s="662"/>
      <c r="O7" s="662"/>
      <c r="P7" s="688"/>
      <c r="Q7" s="590"/>
    </row>
    <row r="8" spans="1:17" ht="24" customHeight="1">
      <c r="A8" s="689" t="s">
        <v>216</v>
      </c>
      <c r="B8" s="88"/>
      <c r="C8" s="88"/>
      <c r="D8" s="88"/>
      <c r="E8" s="88"/>
      <c r="F8" s="88"/>
      <c r="G8" s="106"/>
      <c r="H8" s="665"/>
      <c r="I8" s="401"/>
      <c r="J8" s="401"/>
      <c r="K8" s="690"/>
      <c r="L8" s="402"/>
      <c r="M8" s="401"/>
      <c r="N8" s="401"/>
      <c r="O8" s="401"/>
      <c r="P8" s="691"/>
      <c r="Q8" s="469"/>
    </row>
    <row r="9" spans="1:17" ht="24" customHeight="1">
      <c r="A9" s="692" t="s">
        <v>217</v>
      </c>
      <c r="B9" s="88"/>
      <c r="C9" s="88"/>
      <c r="D9" s="88"/>
      <c r="E9" s="88"/>
      <c r="F9" s="88"/>
      <c r="G9" s="106"/>
      <c r="H9" s="665"/>
      <c r="I9" s="401"/>
      <c r="J9" s="401"/>
      <c r="K9" s="690"/>
      <c r="L9" s="402"/>
      <c r="M9" s="401"/>
      <c r="N9" s="401"/>
      <c r="O9" s="401"/>
      <c r="P9" s="691"/>
      <c r="Q9" s="469"/>
    </row>
    <row r="10" spans="1:17" ht="24" customHeight="1">
      <c r="A10" s="267">
        <v>1</v>
      </c>
      <c r="B10" s="269" t="s">
        <v>235</v>
      </c>
      <c r="C10" s="418">
        <v>5128430</v>
      </c>
      <c r="D10" s="271" t="s">
        <v>12</v>
      </c>
      <c r="E10" s="270" t="s">
        <v>347</v>
      </c>
      <c r="F10" s="271">
        <v>200</v>
      </c>
      <c r="G10" s="461">
        <v>820</v>
      </c>
      <c r="H10" s="462">
        <v>798</v>
      </c>
      <c r="I10" s="463">
        <f aca="true" t="shared" si="0" ref="I10:I15">G10-H10</f>
        <v>22</v>
      </c>
      <c r="J10" s="463">
        <f>$F10*I10</f>
        <v>4400</v>
      </c>
      <c r="K10" s="484">
        <f>J10/1000000</f>
        <v>0.0044</v>
      </c>
      <c r="L10" s="461">
        <v>5415</v>
      </c>
      <c r="M10" s="462">
        <v>4660</v>
      </c>
      <c r="N10" s="463">
        <f aca="true" t="shared" si="1" ref="N10:N15">L10-M10</f>
        <v>755</v>
      </c>
      <c r="O10" s="463">
        <f>$F10*N10</f>
        <v>151000</v>
      </c>
      <c r="P10" s="485">
        <f>O10/1000000</f>
        <v>0.151</v>
      </c>
      <c r="Q10" s="469" t="s">
        <v>449</v>
      </c>
    </row>
    <row r="11" spans="1:17" ht="24" customHeight="1">
      <c r="A11" s="267">
        <v>2</v>
      </c>
      <c r="B11" s="269" t="s">
        <v>236</v>
      </c>
      <c r="C11" s="418">
        <v>4864849</v>
      </c>
      <c r="D11" s="271" t="s">
        <v>12</v>
      </c>
      <c r="E11" s="270" t="s">
        <v>347</v>
      </c>
      <c r="F11" s="271">
        <v>1000</v>
      </c>
      <c r="G11" s="461">
        <v>1508</v>
      </c>
      <c r="H11" s="462">
        <v>1508</v>
      </c>
      <c r="I11" s="463">
        <f t="shared" si="0"/>
        <v>0</v>
      </c>
      <c r="J11" s="463">
        <f aca="true" t="shared" si="2" ref="J11:J34">$F11*I11</f>
        <v>0</v>
      </c>
      <c r="K11" s="484">
        <f aca="true" t="shared" si="3" ref="K11:K34">J11/1000000</f>
        <v>0</v>
      </c>
      <c r="L11" s="461">
        <v>38680</v>
      </c>
      <c r="M11" s="462">
        <v>38676</v>
      </c>
      <c r="N11" s="463">
        <f t="shared" si="1"/>
        <v>4</v>
      </c>
      <c r="O11" s="463">
        <f aca="true" t="shared" si="4" ref="O11:O34">$F11*N11</f>
        <v>4000</v>
      </c>
      <c r="P11" s="485">
        <f aca="true" t="shared" si="5" ref="P11:P34">O11/1000000</f>
        <v>0.004</v>
      </c>
      <c r="Q11" s="469"/>
    </row>
    <row r="12" spans="1:17" ht="24" customHeight="1">
      <c r="A12" s="267">
        <v>3</v>
      </c>
      <c r="B12" s="269" t="s">
        <v>218</v>
      </c>
      <c r="C12" s="418">
        <v>4864846</v>
      </c>
      <c r="D12" s="271" t="s">
        <v>12</v>
      </c>
      <c r="E12" s="270" t="s">
        <v>347</v>
      </c>
      <c r="F12" s="271">
        <v>1000</v>
      </c>
      <c r="G12" s="461">
        <v>4094</v>
      </c>
      <c r="H12" s="462">
        <v>4094</v>
      </c>
      <c r="I12" s="463">
        <f t="shared" si="0"/>
        <v>0</v>
      </c>
      <c r="J12" s="463">
        <f t="shared" si="2"/>
        <v>0</v>
      </c>
      <c r="K12" s="484">
        <f t="shared" si="3"/>
        <v>0</v>
      </c>
      <c r="L12" s="461">
        <v>47960</v>
      </c>
      <c r="M12" s="462">
        <v>47722</v>
      </c>
      <c r="N12" s="463">
        <f t="shared" si="1"/>
        <v>238</v>
      </c>
      <c r="O12" s="463">
        <f t="shared" si="4"/>
        <v>238000</v>
      </c>
      <c r="P12" s="485">
        <f t="shared" si="5"/>
        <v>0.238</v>
      </c>
      <c r="Q12" s="469"/>
    </row>
    <row r="13" spans="1:17" ht="24" customHeight="1">
      <c r="A13" s="267">
        <v>4</v>
      </c>
      <c r="B13" s="269" t="s">
        <v>219</v>
      </c>
      <c r="C13" s="418">
        <v>4864828</v>
      </c>
      <c r="D13" s="271" t="s">
        <v>12</v>
      </c>
      <c r="E13" s="270" t="s">
        <v>347</v>
      </c>
      <c r="F13" s="271">
        <v>133.333</v>
      </c>
      <c r="G13" s="461">
        <v>999960</v>
      </c>
      <c r="H13" s="462">
        <v>999960</v>
      </c>
      <c r="I13" s="463">
        <f t="shared" si="0"/>
        <v>0</v>
      </c>
      <c r="J13" s="463">
        <f>$F13*I13</f>
        <v>0</v>
      </c>
      <c r="K13" s="484">
        <f>J13/1000000</f>
        <v>0</v>
      </c>
      <c r="L13" s="461">
        <v>39710</v>
      </c>
      <c r="M13" s="462">
        <v>39576</v>
      </c>
      <c r="N13" s="463">
        <f t="shared" si="1"/>
        <v>134</v>
      </c>
      <c r="O13" s="463">
        <f>$F13*N13</f>
        <v>17866.622</v>
      </c>
      <c r="P13" s="485">
        <f>O13/1000000</f>
        <v>0.017866622</v>
      </c>
      <c r="Q13" s="469"/>
    </row>
    <row r="14" spans="1:17" ht="24" customHeight="1">
      <c r="A14" s="267">
        <v>5</v>
      </c>
      <c r="B14" s="269" t="s">
        <v>407</v>
      </c>
      <c r="C14" s="418">
        <v>4864850</v>
      </c>
      <c r="D14" s="271" t="s">
        <v>12</v>
      </c>
      <c r="E14" s="270" t="s">
        <v>347</v>
      </c>
      <c r="F14" s="271">
        <v>1000</v>
      </c>
      <c r="G14" s="461">
        <v>6491</v>
      </c>
      <c r="H14" s="462">
        <v>6446</v>
      </c>
      <c r="I14" s="463">
        <f t="shared" si="0"/>
        <v>45</v>
      </c>
      <c r="J14" s="463">
        <f t="shared" si="2"/>
        <v>45000</v>
      </c>
      <c r="K14" s="484">
        <f t="shared" si="3"/>
        <v>0.045</v>
      </c>
      <c r="L14" s="461">
        <v>11466</v>
      </c>
      <c r="M14" s="462">
        <v>11450</v>
      </c>
      <c r="N14" s="463">
        <f t="shared" si="1"/>
        <v>16</v>
      </c>
      <c r="O14" s="463">
        <f t="shared" si="4"/>
        <v>16000</v>
      </c>
      <c r="P14" s="485">
        <f t="shared" si="5"/>
        <v>0.016</v>
      </c>
      <c r="Q14" s="469"/>
    </row>
    <row r="15" spans="1:17" ht="24" customHeight="1">
      <c r="A15" s="267">
        <v>6</v>
      </c>
      <c r="B15" s="269" t="s">
        <v>406</v>
      </c>
      <c r="C15" s="418">
        <v>4864900</v>
      </c>
      <c r="D15" s="271" t="s">
        <v>12</v>
      </c>
      <c r="E15" s="270" t="s">
        <v>347</v>
      </c>
      <c r="F15" s="271">
        <v>500</v>
      </c>
      <c r="G15" s="461">
        <v>12243</v>
      </c>
      <c r="H15" s="462">
        <v>12264</v>
      </c>
      <c r="I15" s="463">
        <f t="shared" si="0"/>
        <v>-21</v>
      </c>
      <c r="J15" s="463">
        <f>$F15*I15</f>
        <v>-10500</v>
      </c>
      <c r="K15" s="484">
        <f>J15/1000000</f>
        <v>-0.0105</v>
      </c>
      <c r="L15" s="461">
        <v>61394</v>
      </c>
      <c r="M15" s="462">
        <v>61440</v>
      </c>
      <c r="N15" s="463">
        <f t="shared" si="1"/>
        <v>-46</v>
      </c>
      <c r="O15" s="463">
        <f>$F15*N15</f>
        <v>-23000</v>
      </c>
      <c r="P15" s="485">
        <f>O15/1000000</f>
        <v>-0.023</v>
      </c>
      <c r="Q15" s="469"/>
    </row>
    <row r="16" spans="1:17" ht="24" customHeight="1">
      <c r="A16" s="693" t="s">
        <v>220</v>
      </c>
      <c r="B16" s="269"/>
      <c r="C16" s="418"/>
      <c r="D16" s="271"/>
      <c r="E16" s="269"/>
      <c r="F16" s="271"/>
      <c r="G16" s="694"/>
      <c r="H16" s="463"/>
      <c r="I16" s="463"/>
      <c r="J16" s="463"/>
      <c r="K16" s="484"/>
      <c r="L16" s="694"/>
      <c r="M16" s="463"/>
      <c r="N16" s="463"/>
      <c r="O16" s="463"/>
      <c r="P16" s="485"/>
      <c r="Q16" s="469"/>
    </row>
    <row r="17" spans="1:17" ht="24" customHeight="1">
      <c r="A17" s="267">
        <v>7</v>
      </c>
      <c r="B17" s="269" t="s">
        <v>237</v>
      </c>
      <c r="C17" s="418">
        <v>4864804</v>
      </c>
      <c r="D17" s="271" t="s">
        <v>12</v>
      </c>
      <c r="E17" s="270" t="s">
        <v>347</v>
      </c>
      <c r="F17" s="271">
        <v>100</v>
      </c>
      <c r="G17" s="461">
        <v>995207</v>
      </c>
      <c r="H17" s="462">
        <v>995207</v>
      </c>
      <c r="I17" s="463">
        <f>G17-H17</f>
        <v>0</v>
      </c>
      <c r="J17" s="463">
        <f t="shared" si="2"/>
        <v>0</v>
      </c>
      <c r="K17" s="484">
        <f t="shared" si="3"/>
        <v>0</v>
      </c>
      <c r="L17" s="461">
        <v>999945</v>
      </c>
      <c r="M17" s="462">
        <v>999945</v>
      </c>
      <c r="N17" s="463">
        <f>L17-M17</f>
        <v>0</v>
      </c>
      <c r="O17" s="463">
        <f t="shared" si="4"/>
        <v>0</v>
      </c>
      <c r="P17" s="485">
        <f t="shared" si="5"/>
        <v>0</v>
      </c>
      <c r="Q17" s="469"/>
    </row>
    <row r="18" spans="1:17" ht="24" customHeight="1">
      <c r="A18" s="267">
        <v>8</v>
      </c>
      <c r="B18" s="269" t="s">
        <v>236</v>
      </c>
      <c r="C18" s="418">
        <v>4865163</v>
      </c>
      <c r="D18" s="271" t="s">
        <v>12</v>
      </c>
      <c r="E18" s="270" t="s">
        <v>347</v>
      </c>
      <c r="F18" s="271">
        <v>100</v>
      </c>
      <c r="G18" s="461">
        <v>996376</v>
      </c>
      <c r="H18" s="462">
        <v>996361</v>
      </c>
      <c r="I18" s="463">
        <f>G18-H18</f>
        <v>15</v>
      </c>
      <c r="J18" s="463">
        <f t="shared" si="2"/>
        <v>1500</v>
      </c>
      <c r="K18" s="484">
        <f t="shared" si="3"/>
        <v>0.0015</v>
      </c>
      <c r="L18" s="461">
        <v>838</v>
      </c>
      <c r="M18" s="462">
        <v>838</v>
      </c>
      <c r="N18" s="463">
        <f>L18-M18</f>
        <v>0</v>
      </c>
      <c r="O18" s="463">
        <f t="shared" si="4"/>
        <v>0</v>
      </c>
      <c r="P18" s="485">
        <f t="shared" si="5"/>
        <v>0</v>
      </c>
      <c r="Q18" s="469"/>
    </row>
    <row r="19" spans="1:17" ht="24" customHeight="1">
      <c r="A19" s="268"/>
      <c r="B19" s="269"/>
      <c r="C19" s="418"/>
      <c r="D19" s="271"/>
      <c r="E19" s="88"/>
      <c r="F19" s="271"/>
      <c r="G19" s="402"/>
      <c r="H19" s="401"/>
      <c r="I19" s="401"/>
      <c r="J19" s="401"/>
      <c r="K19" s="690"/>
      <c r="L19" s="402"/>
      <c r="M19" s="401"/>
      <c r="N19" s="401"/>
      <c r="O19" s="401"/>
      <c r="P19" s="691"/>
      <c r="Q19" s="469"/>
    </row>
    <row r="20" spans="1:17" ht="24" customHeight="1">
      <c r="A20" s="268"/>
      <c r="B20" s="695" t="s">
        <v>231</v>
      </c>
      <c r="C20" s="696"/>
      <c r="D20" s="271"/>
      <c r="E20" s="269"/>
      <c r="F20" s="285"/>
      <c r="G20" s="402"/>
      <c r="H20" s="401"/>
      <c r="I20" s="401"/>
      <c r="J20" s="401"/>
      <c r="K20" s="697">
        <f>SUM(K10:K18)</f>
        <v>0.0404</v>
      </c>
      <c r="L20" s="698"/>
      <c r="M20" s="699"/>
      <c r="N20" s="699"/>
      <c r="O20" s="699"/>
      <c r="P20" s="700">
        <f>SUM(P10:P18)</f>
        <v>0.403866622</v>
      </c>
      <c r="Q20" s="469"/>
    </row>
    <row r="21" spans="1:17" ht="24" customHeight="1">
      <c r="A21" s="268"/>
      <c r="B21" s="156"/>
      <c r="C21" s="696"/>
      <c r="D21" s="271"/>
      <c r="E21" s="269"/>
      <c r="F21" s="285"/>
      <c r="G21" s="402"/>
      <c r="H21" s="401"/>
      <c r="I21" s="401"/>
      <c r="J21" s="401"/>
      <c r="K21" s="701"/>
      <c r="L21" s="402"/>
      <c r="M21" s="401"/>
      <c r="N21" s="401"/>
      <c r="O21" s="401"/>
      <c r="P21" s="702"/>
      <c r="Q21" s="469"/>
    </row>
    <row r="22" spans="1:17" ht="24" customHeight="1">
      <c r="A22" s="693" t="s">
        <v>221</v>
      </c>
      <c r="B22" s="88"/>
      <c r="C22" s="703"/>
      <c r="D22" s="285"/>
      <c r="E22" s="88"/>
      <c r="F22" s="285"/>
      <c r="G22" s="402"/>
      <c r="H22" s="401"/>
      <c r="I22" s="401"/>
      <c r="J22" s="401"/>
      <c r="K22" s="690"/>
      <c r="L22" s="402"/>
      <c r="M22" s="401"/>
      <c r="N22" s="401"/>
      <c r="O22" s="401"/>
      <c r="P22" s="691"/>
      <c r="Q22" s="469"/>
    </row>
    <row r="23" spans="1:17" ht="24.75" customHeight="1">
      <c r="A23" s="268"/>
      <c r="B23" s="88"/>
      <c r="C23" s="703"/>
      <c r="D23" s="285"/>
      <c r="E23" s="88"/>
      <c r="F23" s="285"/>
      <c r="G23" s="402"/>
      <c r="H23" s="401"/>
      <c r="I23" s="401"/>
      <c r="J23" s="401"/>
      <c r="K23" s="690"/>
      <c r="L23" s="402"/>
      <c r="M23" s="401"/>
      <c r="N23" s="401"/>
      <c r="O23" s="401"/>
      <c r="P23" s="691"/>
      <c r="Q23" s="469"/>
    </row>
    <row r="24" spans="1:17" ht="24" customHeight="1">
      <c r="A24" s="267">
        <v>9</v>
      </c>
      <c r="B24" s="88" t="s">
        <v>222</v>
      </c>
      <c r="C24" s="418">
        <v>4865065</v>
      </c>
      <c r="D24" s="285" t="s">
        <v>12</v>
      </c>
      <c r="E24" s="270" t="s">
        <v>347</v>
      </c>
      <c r="F24" s="271">
        <v>100</v>
      </c>
      <c r="G24" s="461">
        <v>3438</v>
      </c>
      <c r="H24" s="462">
        <v>3438</v>
      </c>
      <c r="I24" s="463">
        <f aca="true" t="shared" si="6" ref="I24:I30">G24-H24</f>
        <v>0</v>
      </c>
      <c r="J24" s="463">
        <f t="shared" si="2"/>
        <v>0</v>
      </c>
      <c r="K24" s="484">
        <f t="shared" si="3"/>
        <v>0</v>
      </c>
      <c r="L24" s="461">
        <v>34490</v>
      </c>
      <c r="M24" s="462">
        <v>34490</v>
      </c>
      <c r="N24" s="463">
        <f aca="true" t="shared" si="7" ref="N24:N30">L24-M24</f>
        <v>0</v>
      </c>
      <c r="O24" s="463">
        <f t="shared" si="4"/>
        <v>0</v>
      </c>
      <c r="P24" s="485">
        <f t="shared" si="5"/>
        <v>0</v>
      </c>
      <c r="Q24" s="469"/>
    </row>
    <row r="25" spans="1:17" ht="24" customHeight="1">
      <c r="A25" s="267">
        <v>10</v>
      </c>
      <c r="B25" s="88" t="s">
        <v>223</v>
      </c>
      <c r="C25" s="418">
        <v>4865066</v>
      </c>
      <c r="D25" s="285" t="s">
        <v>12</v>
      </c>
      <c r="E25" s="270" t="s">
        <v>347</v>
      </c>
      <c r="F25" s="271">
        <v>100</v>
      </c>
      <c r="G25" s="461">
        <v>56141</v>
      </c>
      <c r="H25" s="462">
        <v>56141</v>
      </c>
      <c r="I25" s="463">
        <f t="shared" si="6"/>
        <v>0</v>
      </c>
      <c r="J25" s="463">
        <f t="shared" si="2"/>
        <v>0</v>
      </c>
      <c r="K25" s="484">
        <f t="shared" si="3"/>
        <v>0</v>
      </c>
      <c r="L25" s="461">
        <v>88117</v>
      </c>
      <c r="M25" s="462">
        <v>88117</v>
      </c>
      <c r="N25" s="463">
        <f t="shared" si="7"/>
        <v>0</v>
      </c>
      <c r="O25" s="463">
        <f t="shared" si="4"/>
        <v>0</v>
      </c>
      <c r="P25" s="485">
        <f t="shared" si="5"/>
        <v>0</v>
      </c>
      <c r="Q25" s="469"/>
    </row>
    <row r="26" spans="1:17" ht="24" customHeight="1">
      <c r="A26" s="267">
        <v>11</v>
      </c>
      <c r="B26" s="88" t="s">
        <v>224</v>
      </c>
      <c r="C26" s="418">
        <v>4865067</v>
      </c>
      <c r="D26" s="285" t="s">
        <v>12</v>
      </c>
      <c r="E26" s="270" t="s">
        <v>347</v>
      </c>
      <c r="F26" s="271">
        <v>100</v>
      </c>
      <c r="G26" s="461">
        <v>77820</v>
      </c>
      <c r="H26" s="462">
        <v>77807</v>
      </c>
      <c r="I26" s="463">
        <f t="shared" si="6"/>
        <v>13</v>
      </c>
      <c r="J26" s="463">
        <f t="shared" si="2"/>
        <v>1300</v>
      </c>
      <c r="K26" s="484">
        <f t="shared" si="3"/>
        <v>0.0013</v>
      </c>
      <c r="L26" s="461">
        <v>14928</v>
      </c>
      <c r="M26" s="462">
        <v>14916</v>
      </c>
      <c r="N26" s="463">
        <f t="shared" si="7"/>
        <v>12</v>
      </c>
      <c r="O26" s="463">
        <f t="shared" si="4"/>
        <v>1200</v>
      </c>
      <c r="P26" s="485">
        <f t="shared" si="5"/>
        <v>0.0012</v>
      </c>
      <c r="Q26" s="469"/>
    </row>
    <row r="27" spans="1:17" ht="24" customHeight="1">
      <c r="A27" s="267">
        <v>12</v>
      </c>
      <c r="B27" s="88" t="s">
        <v>225</v>
      </c>
      <c r="C27" s="418">
        <v>4865078</v>
      </c>
      <c r="D27" s="285" t="s">
        <v>12</v>
      </c>
      <c r="E27" s="270" t="s">
        <v>347</v>
      </c>
      <c r="F27" s="271">
        <v>100</v>
      </c>
      <c r="G27" s="461">
        <v>61134</v>
      </c>
      <c r="H27" s="462">
        <v>61012</v>
      </c>
      <c r="I27" s="463">
        <f t="shared" si="6"/>
        <v>122</v>
      </c>
      <c r="J27" s="463">
        <f t="shared" si="2"/>
        <v>12200</v>
      </c>
      <c r="K27" s="484">
        <f t="shared" si="3"/>
        <v>0.0122</v>
      </c>
      <c r="L27" s="461">
        <v>100515</v>
      </c>
      <c r="M27" s="462">
        <v>100081</v>
      </c>
      <c r="N27" s="463">
        <f t="shared" si="7"/>
        <v>434</v>
      </c>
      <c r="O27" s="463">
        <f t="shared" si="4"/>
        <v>43400</v>
      </c>
      <c r="P27" s="485">
        <f t="shared" si="5"/>
        <v>0.0434</v>
      </c>
      <c r="Q27" s="469"/>
    </row>
    <row r="28" spans="1:17" ht="24" customHeight="1">
      <c r="A28" s="267">
        <v>13</v>
      </c>
      <c r="B28" s="88" t="s">
        <v>225</v>
      </c>
      <c r="C28" s="533">
        <v>4865079</v>
      </c>
      <c r="D28" s="757" t="s">
        <v>12</v>
      </c>
      <c r="E28" s="270" t="s">
        <v>347</v>
      </c>
      <c r="F28" s="758">
        <v>100</v>
      </c>
      <c r="G28" s="461">
        <v>999989</v>
      </c>
      <c r="H28" s="462">
        <v>999989</v>
      </c>
      <c r="I28" s="463">
        <f t="shared" si="6"/>
        <v>0</v>
      </c>
      <c r="J28" s="463">
        <f t="shared" si="2"/>
        <v>0</v>
      </c>
      <c r="K28" s="484">
        <f t="shared" si="3"/>
        <v>0</v>
      </c>
      <c r="L28" s="461">
        <v>20273</v>
      </c>
      <c r="M28" s="462">
        <v>20273</v>
      </c>
      <c r="N28" s="463">
        <f t="shared" si="7"/>
        <v>0</v>
      </c>
      <c r="O28" s="463">
        <f t="shared" si="4"/>
        <v>0</v>
      </c>
      <c r="P28" s="485">
        <f t="shared" si="5"/>
        <v>0</v>
      </c>
      <c r="Q28" s="469"/>
    </row>
    <row r="29" spans="1:17" ht="24" customHeight="1">
      <c r="A29" s="267">
        <v>14</v>
      </c>
      <c r="B29" s="88" t="s">
        <v>226</v>
      </c>
      <c r="C29" s="418">
        <v>4902552</v>
      </c>
      <c r="D29" s="285" t="s">
        <v>12</v>
      </c>
      <c r="E29" s="270" t="s">
        <v>347</v>
      </c>
      <c r="F29" s="751">
        <v>75</v>
      </c>
      <c r="G29" s="461">
        <v>629</v>
      </c>
      <c r="H29" s="462">
        <v>629</v>
      </c>
      <c r="I29" s="463">
        <f>G29-H29</f>
        <v>0</v>
      </c>
      <c r="J29" s="463">
        <f>$F29*I29</f>
        <v>0</v>
      </c>
      <c r="K29" s="484">
        <f>J29/1000000</f>
        <v>0</v>
      </c>
      <c r="L29" s="461">
        <v>1005</v>
      </c>
      <c r="M29" s="462">
        <v>1005</v>
      </c>
      <c r="N29" s="463">
        <f>L29-M29</f>
        <v>0</v>
      </c>
      <c r="O29" s="463">
        <f>$F29*N29</f>
        <v>0</v>
      </c>
      <c r="P29" s="485">
        <f>O29/1000000</f>
        <v>0</v>
      </c>
      <c r="Q29" s="469"/>
    </row>
    <row r="30" spans="1:17" ht="24" customHeight="1">
      <c r="A30" s="267">
        <v>15</v>
      </c>
      <c r="B30" s="88" t="s">
        <v>226</v>
      </c>
      <c r="C30" s="418">
        <v>4865075</v>
      </c>
      <c r="D30" s="285" t="s">
        <v>12</v>
      </c>
      <c r="E30" s="270" t="s">
        <v>347</v>
      </c>
      <c r="F30" s="271">
        <v>100</v>
      </c>
      <c r="G30" s="461">
        <v>10244</v>
      </c>
      <c r="H30" s="462">
        <v>10223</v>
      </c>
      <c r="I30" s="463">
        <f t="shared" si="6"/>
        <v>21</v>
      </c>
      <c r="J30" s="463">
        <f t="shared" si="2"/>
        <v>2100</v>
      </c>
      <c r="K30" s="484">
        <f t="shared" si="3"/>
        <v>0.0021</v>
      </c>
      <c r="L30" s="461">
        <v>3245</v>
      </c>
      <c r="M30" s="462">
        <v>3214</v>
      </c>
      <c r="N30" s="463">
        <f t="shared" si="7"/>
        <v>31</v>
      </c>
      <c r="O30" s="463">
        <f t="shared" si="4"/>
        <v>3100</v>
      </c>
      <c r="P30" s="485">
        <f t="shared" si="5"/>
        <v>0.0031</v>
      </c>
      <c r="Q30" s="480"/>
    </row>
    <row r="31" spans="1:17" ht="24" customHeight="1">
      <c r="A31" s="693" t="s">
        <v>227</v>
      </c>
      <c r="B31" s="156"/>
      <c r="C31" s="704"/>
      <c r="D31" s="156"/>
      <c r="E31" s="88"/>
      <c r="F31" s="271"/>
      <c r="G31" s="694"/>
      <c r="H31" s="463"/>
      <c r="I31" s="463"/>
      <c r="J31" s="463"/>
      <c r="K31" s="705">
        <f>SUM(K24:K29)</f>
        <v>0.013500000000000002</v>
      </c>
      <c r="L31" s="694"/>
      <c r="M31" s="463"/>
      <c r="N31" s="463"/>
      <c r="O31" s="463"/>
      <c r="P31" s="706">
        <f>SUM(P24:P29)</f>
        <v>0.0446</v>
      </c>
      <c r="Q31" s="469"/>
    </row>
    <row r="32" spans="1:17" ht="24" customHeight="1">
      <c r="A32" s="420" t="s">
        <v>233</v>
      </c>
      <c r="B32" s="156"/>
      <c r="C32" s="704"/>
      <c r="D32" s="156"/>
      <c r="E32" s="88"/>
      <c r="F32" s="271"/>
      <c r="G32" s="694"/>
      <c r="H32" s="463"/>
      <c r="I32" s="463"/>
      <c r="J32" s="463"/>
      <c r="K32" s="705"/>
      <c r="L32" s="694"/>
      <c r="M32" s="463"/>
      <c r="N32" s="463"/>
      <c r="O32" s="463"/>
      <c r="P32" s="706"/>
      <c r="Q32" s="469"/>
    </row>
    <row r="33" spans="1:17" ht="24" customHeight="1">
      <c r="A33" s="689" t="s">
        <v>228</v>
      </c>
      <c r="B33" s="88"/>
      <c r="C33" s="561"/>
      <c r="D33" s="88"/>
      <c r="E33" s="88"/>
      <c r="F33" s="285"/>
      <c r="G33" s="694"/>
      <c r="H33" s="463"/>
      <c r="I33" s="463"/>
      <c r="J33" s="463"/>
      <c r="K33" s="484"/>
      <c r="L33" s="694"/>
      <c r="M33" s="463"/>
      <c r="N33" s="463"/>
      <c r="O33" s="463"/>
      <c r="P33" s="485"/>
      <c r="Q33" s="469"/>
    </row>
    <row r="34" spans="1:17" ht="24" customHeight="1">
      <c r="A34" s="267">
        <v>16</v>
      </c>
      <c r="B34" s="707" t="s">
        <v>229</v>
      </c>
      <c r="C34" s="704">
        <v>4902545</v>
      </c>
      <c r="D34" s="271" t="s">
        <v>12</v>
      </c>
      <c r="E34" s="270" t="s">
        <v>347</v>
      </c>
      <c r="F34" s="271">
        <v>50</v>
      </c>
      <c r="G34" s="461">
        <v>0</v>
      </c>
      <c r="H34" s="462">
        <v>0</v>
      </c>
      <c r="I34" s="463">
        <f>G34-H34</f>
        <v>0</v>
      </c>
      <c r="J34" s="463">
        <f t="shared" si="2"/>
        <v>0</v>
      </c>
      <c r="K34" s="484">
        <f t="shared" si="3"/>
        <v>0</v>
      </c>
      <c r="L34" s="461">
        <v>0</v>
      </c>
      <c r="M34" s="462">
        <v>0</v>
      </c>
      <c r="N34" s="463">
        <f>L34-M34</f>
        <v>0</v>
      </c>
      <c r="O34" s="463">
        <f t="shared" si="4"/>
        <v>0</v>
      </c>
      <c r="P34" s="485">
        <f t="shared" si="5"/>
        <v>0</v>
      </c>
      <c r="Q34" s="469"/>
    </row>
    <row r="35" spans="1:17" ht="24" customHeight="1">
      <c r="A35" s="693" t="s">
        <v>230</v>
      </c>
      <c r="B35" s="156"/>
      <c r="C35" s="708"/>
      <c r="D35" s="707"/>
      <c r="E35" s="88"/>
      <c r="F35" s="271"/>
      <c r="G35" s="106"/>
      <c r="H35" s="401"/>
      <c r="I35" s="401"/>
      <c r="J35" s="401"/>
      <c r="K35" s="697">
        <f>SUM(K34)</f>
        <v>0</v>
      </c>
      <c r="L35" s="402"/>
      <c r="M35" s="401"/>
      <c r="N35" s="401"/>
      <c r="O35" s="401"/>
      <c r="P35" s="700">
        <f>SUM(P34)</f>
        <v>0</v>
      </c>
      <c r="Q35" s="469"/>
    </row>
    <row r="36" spans="1:17" ht="19.5" customHeight="1" thickBot="1">
      <c r="A36" s="72"/>
      <c r="B36" s="73"/>
      <c r="C36" s="74"/>
      <c r="D36" s="75"/>
      <c r="E36" s="76"/>
      <c r="F36" s="76"/>
      <c r="G36" s="77"/>
      <c r="H36" s="541"/>
      <c r="I36" s="541"/>
      <c r="J36" s="541"/>
      <c r="K36" s="709"/>
      <c r="L36" s="710"/>
      <c r="M36" s="541"/>
      <c r="N36" s="541"/>
      <c r="O36" s="541"/>
      <c r="P36" s="711"/>
      <c r="Q36" s="602"/>
    </row>
    <row r="37" spans="1:16" ht="13.5" thickTop="1">
      <c r="A37" s="71"/>
      <c r="B37" s="79"/>
      <c r="C37" s="63"/>
      <c r="D37" s="65"/>
      <c r="E37" s="64"/>
      <c r="F37" s="64"/>
      <c r="G37" s="80"/>
      <c r="H37" s="665"/>
      <c r="I37" s="401"/>
      <c r="J37" s="401"/>
      <c r="K37" s="690"/>
      <c r="L37" s="665"/>
      <c r="M37" s="665"/>
      <c r="N37" s="401"/>
      <c r="O37" s="401"/>
      <c r="P37" s="712"/>
    </row>
    <row r="38" spans="1:16" ht="12.75">
      <c r="A38" s="71"/>
      <c r="B38" s="79"/>
      <c r="C38" s="63"/>
      <c r="D38" s="65"/>
      <c r="E38" s="64"/>
      <c r="F38" s="64"/>
      <c r="G38" s="80"/>
      <c r="H38" s="665"/>
      <c r="I38" s="401"/>
      <c r="J38" s="401"/>
      <c r="K38" s="690"/>
      <c r="L38" s="665"/>
      <c r="M38" s="665"/>
      <c r="N38" s="401"/>
      <c r="O38" s="401"/>
      <c r="P38" s="712"/>
    </row>
    <row r="39" spans="1:16" ht="12.75">
      <c r="A39" s="665"/>
      <c r="B39" s="529"/>
      <c r="C39" s="529"/>
      <c r="D39" s="529"/>
      <c r="E39" s="529"/>
      <c r="F39" s="529"/>
      <c r="G39" s="529"/>
      <c r="H39" s="529"/>
      <c r="I39" s="529"/>
      <c r="J39" s="529"/>
      <c r="K39" s="713"/>
      <c r="L39" s="529"/>
      <c r="M39" s="529"/>
      <c r="N39" s="529"/>
      <c r="O39" s="529"/>
      <c r="P39" s="714"/>
    </row>
    <row r="40" spans="1:16" ht="20.25">
      <c r="A40" s="172"/>
      <c r="B40" s="695" t="s">
        <v>227</v>
      </c>
      <c r="C40" s="715"/>
      <c r="D40" s="715"/>
      <c r="E40" s="715"/>
      <c r="F40" s="715"/>
      <c r="G40" s="715"/>
      <c r="H40" s="715"/>
      <c r="I40" s="715"/>
      <c r="J40" s="715"/>
      <c r="K40" s="697">
        <f>K31-K35</f>
        <v>0.013500000000000002</v>
      </c>
      <c r="L40" s="716"/>
      <c r="M40" s="716"/>
      <c r="N40" s="716"/>
      <c r="O40" s="716"/>
      <c r="P40" s="717">
        <f>P31-P35</f>
        <v>0.0446</v>
      </c>
    </row>
    <row r="41" spans="1:16" ht="20.25">
      <c r="A41" s="96"/>
      <c r="B41" s="695" t="s">
        <v>231</v>
      </c>
      <c r="C41" s="703"/>
      <c r="D41" s="703"/>
      <c r="E41" s="703"/>
      <c r="F41" s="703"/>
      <c r="G41" s="703"/>
      <c r="H41" s="703"/>
      <c r="I41" s="703"/>
      <c r="J41" s="703"/>
      <c r="K41" s="697">
        <f>K20</f>
        <v>0.0404</v>
      </c>
      <c r="L41" s="716"/>
      <c r="M41" s="716"/>
      <c r="N41" s="716"/>
      <c r="O41" s="716"/>
      <c r="P41" s="717">
        <f>P20</f>
        <v>0.403866622</v>
      </c>
    </row>
    <row r="42" spans="1:16" ht="18">
      <c r="A42" s="96"/>
      <c r="B42" s="88"/>
      <c r="C42" s="92"/>
      <c r="D42" s="92"/>
      <c r="E42" s="92"/>
      <c r="F42" s="92"/>
      <c r="G42" s="92"/>
      <c r="H42" s="92"/>
      <c r="I42" s="92"/>
      <c r="J42" s="92"/>
      <c r="K42" s="718"/>
      <c r="L42" s="719"/>
      <c r="M42" s="719"/>
      <c r="N42" s="719"/>
      <c r="O42" s="719"/>
      <c r="P42" s="720"/>
    </row>
    <row r="43" spans="1:16" ht="3" customHeight="1">
      <c r="A43" s="96"/>
      <c r="B43" s="88"/>
      <c r="C43" s="92"/>
      <c r="D43" s="92"/>
      <c r="E43" s="92"/>
      <c r="F43" s="92"/>
      <c r="G43" s="92"/>
      <c r="H43" s="92"/>
      <c r="I43" s="92"/>
      <c r="J43" s="92"/>
      <c r="K43" s="718"/>
      <c r="L43" s="719"/>
      <c r="M43" s="719"/>
      <c r="N43" s="719"/>
      <c r="O43" s="719"/>
      <c r="P43" s="720"/>
    </row>
    <row r="44" spans="1:16" ht="23.25">
      <c r="A44" s="96"/>
      <c r="B44" s="398" t="s">
        <v>234</v>
      </c>
      <c r="C44" s="721"/>
      <c r="D44" s="3"/>
      <c r="E44" s="3"/>
      <c r="F44" s="3"/>
      <c r="G44" s="3"/>
      <c r="H44" s="3"/>
      <c r="I44" s="3"/>
      <c r="J44" s="3"/>
      <c r="K44" s="722">
        <f>SUM(K40:K43)</f>
        <v>0.0539</v>
      </c>
      <c r="L44" s="723"/>
      <c r="M44" s="723"/>
      <c r="N44" s="723"/>
      <c r="O44" s="723"/>
      <c r="P44" s="724">
        <f>SUM(P40:P43)</f>
        <v>0.448466622</v>
      </c>
    </row>
    <row r="45" ht="12.75">
      <c r="K45" s="725"/>
    </row>
    <row r="46" ht="13.5" thickBot="1">
      <c r="K46" s="725"/>
    </row>
    <row r="47" spans="1:17" ht="12.75">
      <c r="A47" s="608"/>
      <c r="B47" s="609"/>
      <c r="C47" s="609"/>
      <c r="D47" s="609"/>
      <c r="E47" s="609"/>
      <c r="F47" s="609"/>
      <c r="G47" s="609"/>
      <c r="H47" s="603"/>
      <c r="I47" s="603"/>
      <c r="J47" s="603"/>
      <c r="K47" s="603"/>
      <c r="L47" s="603"/>
      <c r="M47" s="603"/>
      <c r="N47" s="603"/>
      <c r="O47" s="603"/>
      <c r="P47" s="603"/>
      <c r="Q47" s="604"/>
    </row>
    <row r="48" spans="1:17" ht="23.25">
      <c r="A48" s="610" t="s">
        <v>328</v>
      </c>
      <c r="B48" s="611"/>
      <c r="C48" s="611"/>
      <c r="D48" s="611"/>
      <c r="E48" s="611"/>
      <c r="F48" s="611"/>
      <c r="G48" s="611"/>
      <c r="H48" s="514"/>
      <c r="I48" s="514"/>
      <c r="J48" s="514"/>
      <c r="K48" s="514"/>
      <c r="L48" s="514"/>
      <c r="M48" s="514"/>
      <c r="N48" s="514"/>
      <c r="O48" s="514"/>
      <c r="P48" s="514"/>
      <c r="Q48" s="605"/>
    </row>
    <row r="49" spans="1:17" ht="12.75">
      <c r="A49" s="612"/>
      <c r="B49" s="611"/>
      <c r="C49" s="611"/>
      <c r="D49" s="611"/>
      <c r="E49" s="611"/>
      <c r="F49" s="611"/>
      <c r="G49" s="611"/>
      <c r="H49" s="514"/>
      <c r="I49" s="514"/>
      <c r="J49" s="514"/>
      <c r="K49" s="514"/>
      <c r="L49" s="514"/>
      <c r="M49" s="514"/>
      <c r="N49" s="514"/>
      <c r="O49" s="514"/>
      <c r="P49" s="514"/>
      <c r="Q49" s="605"/>
    </row>
    <row r="50" spans="1:17" ht="18">
      <c r="A50" s="613"/>
      <c r="B50" s="614"/>
      <c r="C50" s="614"/>
      <c r="D50" s="614"/>
      <c r="E50" s="614"/>
      <c r="F50" s="614"/>
      <c r="G50" s="614"/>
      <c r="H50" s="514"/>
      <c r="I50" s="514"/>
      <c r="J50" s="601"/>
      <c r="K50" s="726" t="s">
        <v>340</v>
      </c>
      <c r="L50" s="514"/>
      <c r="M50" s="514"/>
      <c r="N50" s="514"/>
      <c r="O50" s="514"/>
      <c r="P50" s="727" t="s">
        <v>341</v>
      </c>
      <c r="Q50" s="605"/>
    </row>
    <row r="51" spans="1:17" ht="12.75">
      <c r="A51" s="616"/>
      <c r="B51" s="96"/>
      <c r="C51" s="96"/>
      <c r="D51" s="96"/>
      <c r="E51" s="96"/>
      <c r="F51" s="96"/>
      <c r="G51" s="96"/>
      <c r="H51" s="514"/>
      <c r="I51" s="514"/>
      <c r="J51" s="514"/>
      <c r="K51" s="514"/>
      <c r="L51" s="514"/>
      <c r="M51" s="514"/>
      <c r="N51" s="514"/>
      <c r="O51" s="514"/>
      <c r="P51" s="514"/>
      <c r="Q51" s="605"/>
    </row>
    <row r="52" spans="1:17" ht="12.75">
      <c r="A52" s="616"/>
      <c r="B52" s="96"/>
      <c r="C52" s="96"/>
      <c r="D52" s="96"/>
      <c r="E52" s="96"/>
      <c r="F52" s="96"/>
      <c r="G52" s="96"/>
      <c r="H52" s="514"/>
      <c r="I52" s="514"/>
      <c r="J52" s="514"/>
      <c r="K52" s="514"/>
      <c r="L52" s="514"/>
      <c r="M52" s="514"/>
      <c r="N52" s="514"/>
      <c r="O52" s="514"/>
      <c r="P52" s="514"/>
      <c r="Q52" s="605"/>
    </row>
    <row r="53" spans="1:17" ht="23.25">
      <c r="A53" s="610" t="s">
        <v>331</v>
      </c>
      <c r="B53" s="618"/>
      <c r="C53" s="618"/>
      <c r="D53" s="619"/>
      <c r="E53" s="619"/>
      <c r="F53" s="620"/>
      <c r="G53" s="619"/>
      <c r="H53" s="514"/>
      <c r="I53" s="514"/>
      <c r="J53" s="514"/>
      <c r="K53" s="728">
        <f>K44</f>
        <v>0.0539</v>
      </c>
      <c r="L53" s="614" t="s">
        <v>329</v>
      </c>
      <c r="M53" s="514"/>
      <c r="N53" s="514"/>
      <c r="O53" s="514"/>
      <c r="P53" s="728">
        <f>P44</f>
        <v>0.448466622</v>
      </c>
      <c r="Q53" s="729" t="s">
        <v>329</v>
      </c>
    </row>
    <row r="54" spans="1:17" ht="23.25">
      <c r="A54" s="730"/>
      <c r="B54" s="624"/>
      <c r="C54" s="624"/>
      <c r="D54" s="611"/>
      <c r="E54" s="611"/>
      <c r="F54" s="625"/>
      <c r="G54" s="611"/>
      <c r="H54" s="514"/>
      <c r="I54" s="514"/>
      <c r="J54" s="514"/>
      <c r="K54" s="723"/>
      <c r="L54" s="677"/>
      <c r="M54" s="514"/>
      <c r="N54" s="514"/>
      <c r="O54" s="514"/>
      <c r="P54" s="723"/>
      <c r="Q54" s="731"/>
    </row>
    <row r="55" spans="1:17" ht="23.25">
      <c r="A55" s="732" t="s">
        <v>330</v>
      </c>
      <c r="B55" s="45"/>
      <c r="C55" s="45"/>
      <c r="D55" s="611"/>
      <c r="E55" s="611"/>
      <c r="F55" s="628"/>
      <c r="G55" s="619"/>
      <c r="H55" s="514"/>
      <c r="I55" s="514"/>
      <c r="J55" s="514"/>
      <c r="K55" s="728">
        <f>'STEPPED UP GENCO'!K42</f>
        <v>0.06796823689999998</v>
      </c>
      <c r="L55" s="614" t="s">
        <v>329</v>
      </c>
      <c r="M55" s="514"/>
      <c r="N55" s="514"/>
      <c r="O55" s="514"/>
      <c r="P55" s="728">
        <f>'STEPPED UP GENCO'!P42</f>
        <v>-0.1006249367</v>
      </c>
      <c r="Q55" s="729" t="s">
        <v>329</v>
      </c>
    </row>
    <row r="56" spans="1:17" ht="6.75" customHeight="1">
      <c r="A56" s="629"/>
      <c r="B56" s="514"/>
      <c r="C56" s="514"/>
      <c r="D56" s="514"/>
      <c r="E56" s="514"/>
      <c r="F56" s="514"/>
      <c r="G56" s="514"/>
      <c r="H56" s="514"/>
      <c r="I56" s="514"/>
      <c r="J56" s="514"/>
      <c r="K56" s="514"/>
      <c r="L56" s="514"/>
      <c r="M56" s="514"/>
      <c r="N56" s="514"/>
      <c r="O56" s="514"/>
      <c r="P56" s="514"/>
      <c r="Q56" s="605"/>
    </row>
    <row r="57" spans="1:17" ht="6.75" customHeight="1">
      <c r="A57" s="629"/>
      <c r="B57" s="514"/>
      <c r="C57" s="514"/>
      <c r="D57" s="514"/>
      <c r="E57" s="514"/>
      <c r="F57" s="514"/>
      <c r="G57" s="514"/>
      <c r="H57" s="514"/>
      <c r="I57" s="514"/>
      <c r="J57" s="514"/>
      <c r="K57" s="514"/>
      <c r="L57" s="514"/>
      <c r="M57" s="514"/>
      <c r="N57" s="514"/>
      <c r="O57" s="514"/>
      <c r="P57" s="514"/>
      <c r="Q57" s="605"/>
    </row>
    <row r="58" spans="1:17" ht="6.75" customHeight="1">
      <c r="A58" s="629"/>
      <c r="B58" s="514"/>
      <c r="C58" s="514"/>
      <c r="D58" s="514"/>
      <c r="E58" s="514"/>
      <c r="F58" s="514"/>
      <c r="G58" s="514"/>
      <c r="H58" s="514"/>
      <c r="I58" s="514"/>
      <c r="J58" s="514"/>
      <c r="K58" s="514"/>
      <c r="L58" s="514"/>
      <c r="M58" s="514"/>
      <c r="N58" s="514"/>
      <c r="O58" s="514"/>
      <c r="P58" s="514"/>
      <c r="Q58" s="605"/>
    </row>
    <row r="59" spans="1:17" ht="26.25" customHeight="1">
      <c r="A59" s="629"/>
      <c r="B59" s="514"/>
      <c r="C59" s="514"/>
      <c r="D59" s="514"/>
      <c r="E59" s="514"/>
      <c r="F59" s="514"/>
      <c r="G59" s="514"/>
      <c r="H59" s="618"/>
      <c r="I59" s="618"/>
      <c r="J59" s="733" t="s">
        <v>332</v>
      </c>
      <c r="K59" s="728">
        <f>SUM(K53:K58)</f>
        <v>0.12186823689999998</v>
      </c>
      <c r="L59" s="734" t="s">
        <v>329</v>
      </c>
      <c r="M59" s="293"/>
      <c r="N59" s="293"/>
      <c r="O59" s="293"/>
      <c r="P59" s="728">
        <f>SUM(P53:P58)</f>
        <v>0.3478416853</v>
      </c>
      <c r="Q59" s="734" t="s">
        <v>329</v>
      </c>
    </row>
    <row r="60" spans="1:17" ht="3" customHeight="1" thickBot="1">
      <c r="A60" s="630"/>
      <c r="B60" s="606"/>
      <c r="C60" s="606"/>
      <c r="D60" s="606"/>
      <c r="E60" s="606"/>
      <c r="F60" s="606"/>
      <c r="G60" s="606"/>
      <c r="H60" s="606"/>
      <c r="I60" s="606"/>
      <c r="J60" s="606"/>
      <c r="K60" s="606"/>
      <c r="L60" s="606"/>
      <c r="M60" s="606"/>
      <c r="N60" s="606"/>
      <c r="O60" s="606"/>
      <c r="P60" s="606"/>
      <c r="Q60" s="607"/>
    </row>
  </sheetData>
  <sheetProtection/>
  <printOptions horizontalCentered="1"/>
  <pageMargins left="0.57" right="0.53" top="0.393700787401575" bottom="0.393700787401575" header="0.4" footer="0.38"/>
  <pageSetup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67" zoomScaleNormal="85" zoomScaleSheetLayoutView="67" zoomScalePageLayoutView="0" workbookViewId="0" topLeftCell="A1">
      <selection activeCell="C32" sqref="C32"/>
    </sheetView>
  </sheetViews>
  <sheetFormatPr defaultColWidth="9.140625" defaultRowHeight="12.75"/>
  <cols>
    <col min="1" max="1" width="5.140625" style="465" customWidth="1"/>
    <col min="2" max="2" width="36.8515625" style="465" customWidth="1"/>
    <col min="3" max="3" width="14.8515625" style="465" bestFit="1" customWidth="1"/>
    <col min="4" max="4" width="9.8515625" style="465" customWidth="1"/>
    <col min="5" max="5" width="16.8515625" style="465" customWidth="1"/>
    <col min="6" max="6" width="11.421875" style="465" customWidth="1"/>
    <col min="7" max="7" width="13.421875" style="465" customWidth="1"/>
    <col min="8" max="8" width="13.8515625" style="465" customWidth="1"/>
    <col min="9" max="9" width="11.00390625" style="465" customWidth="1"/>
    <col min="10" max="10" width="11.28125" style="465" customWidth="1"/>
    <col min="11" max="11" width="15.28125" style="465" customWidth="1"/>
    <col min="12" max="12" width="14.00390625" style="465" customWidth="1"/>
    <col min="13" max="13" width="13.00390625" style="465" customWidth="1"/>
    <col min="14" max="14" width="11.140625" style="465" customWidth="1"/>
    <col min="15" max="15" width="13.00390625" style="465" customWidth="1"/>
    <col min="16" max="16" width="14.7109375" style="465" customWidth="1"/>
    <col min="17" max="17" width="20.00390625" style="465" customWidth="1"/>
    <col min="18" max="16384" width="9.140625" style="465" customWidth="1"/>
  </cols>
  <sheetData>
    <row r="1" ht="26.25">
      <c r="A1" s="1" t="s">
        <v>238</v>
      </c>
    </row>
    <row r="2" spans="1:17" ht="16.5" customHeight="1">
      <c r="A2" s="303" t="s">
        <v>239</v>
      </c>
      <c r="P2" s="735" t="str">
        <f>NDPL!Q1</f>
        <v>NOVEMBER-2016</v>
      </c>
      <c r="Q2" s="736"/>
    </row>
    <row r="3" spans="1:8" ht="23.25">
      <c r="A3" s="187" t="s">
        <v>286</v>
      </c>
      <c r="H3" s="581"/>
    </row>
    <row r="4" spans="1:16" ht="24" thickBot="1">
      <c r="A4" s="3"/>
      <c r="G4" s="514"/>
      <c r="H4" s="514"/>
      <c r="I4" s="48" t="s">
        <v>398</v>
      </c>
      <c r="J4" s="514"/>
      <c r="K4" s="514"/>
      <c r="L4" s="514"/>
      <c r="M4" s="514"/>
      <c r="N4" s="48" t="s">
        <v>399</v>
      </c>
      <c r="O4" s="514"/>
      <c r="P4" s="514"/>
    </row>
    <row r="5" spans="1:17" ht="43.5" customHeight="1" thickBot="1" thickTop="1">
      <c r="A5" s="582" t="s">
        <v>8</v>
      </c>
      <c r="B5" s="551" t="s">
        <v>9</v>
      </c>
      <c r="C5" s="552" t="s">
        <v>1</v>
      </c>
      <c r="D5" s="552" t="s">
        <v>2</v>
      </c>
      <c r="E5" s="552" t="s">
        <v>3</v>
      </c>
      <c r="F5" s="552" t="s">
        <v>10</v>
      </c>
      <c r="G5" s="550" t="str">
        <f>NDPL!G5</f>
        <v>FINAL READING 01/12/2016</v>
      </c>
      <c r="H5" s="552" t="str">
        <f>NDPL!H5</f>
        <v>INTIAL READING 01/11/2016</v>
      </c>
      <c r="I5" s="552" t="s">
        <v>4</v>
      </c>
      <c r="J5" s="552" t="s">
        <v>5</v>
      </c>
      <c r="K5" s="583" t="s">
        <v>6</v>
      </c>
      <c r="L5" s="550" t="str">
        <f>NDPL!G5</f>
        <v>FINAL READING 01/12/2016</v>
      </c>
      <c r="M5" s="552" t="str">
        <f>NDPL!H5</f>
        <v>INTIAL READING 01/11/2016</v>
      </c>
      <c r="N5" s="552" t="s">
        <v>4</v>
      </c>
      <c r="O5" s="552" t="s">
        <v>5</v>
      </c>
      <c r="P5" s="583" t="s">
        <v>6</v>
      </c>
      <c r="Q5" s="583" t="s">
        <v>310</v>
      </c>
    </row>
    <row r="6" ht="14.25" thickBot="1" thickTop="1"/>
    <row r="7" spans="1:17" ht="19.5" customHeight="1" thickTop="1">
      <c r="A7" s="286"/>
      <c r="B7" s="287" t="s">
        <v>253</v>
      </c>
      <c r="C7" s="288"/>
      <c r="D7" s="288"/>
      <c r="E7" s="288"/>
      <c r="F7" s="289"/>
      <c r="G7" s="97"/>
      <c r="H7" s="91"/>
      <c r="I7" s="91"/>
      <c r="J7" s="91"/>
      <c r="K7" s="94"/>
      <c r="L7" s="99"/>
      <c r="M7" s="477"/>
      <c r="N7" s="477"/>
      <c r="O7" s="477"/>
      <c r="P7" s="644"/>
      <c r="Q7" s="590"/>
    </row>
    <row r="8" spans="1:17" ht="19.5" customHeight="1">
      <c r="A8" s="267"/>
      <c r="B8" s="290" t="s">
        <v>254</v>
      </c>
      <c r="C8" s="291"/>
      <c r="D8" s="291"/>
      <c r="E8" s="291"/>
      <c r="F8" s="292"/>
      <c r="G8" s="38"/>
      <c r="H8" s="44"/>
      <c r="I8" s="44"/>
      <c r="J8" s="44"/>
      <c r="K8" s="42"/>
      <c r="L8" s="100"/>
      <c r="M8" s="514"/>
      <c r="N8" s="514"/>
      <c r="O8" s="514"/>
      <c r="P8" s="737"/>
      <c r="Q8" s="469"/>
    </row>
    <row r="9" spans="1:17" ht="19.5" customHeight="1">
      <c r="A9" s="267">
        <v>1</v>
      </c>
      <c r="B9" s="293" t="s">
        <v>255</v>
      </c>
      <c r="C9" s="291">
        <v>4864817</v>
      </c>
      <c r="D9" s="277" t="s">
        <v>12</v>
      </c>
      <c r="E9" s="96" t="s">
        <v>347</v>
      </c>
      <c r="F9" s="292">
        <v>100</v>
      </c>
      <c r="G9" s="461">
        <v>998804</v>
      </c>
      <c r="H9" s="291">
        <v>995956</v>
      </c>
      <c r="I9" s="464">
        <f>G9-H9</f>
        <v>2848</v>
      </c>
      <c r="J9" s="464">
        <f>$F9*I9</f>
        <v>284800</v>
      </c>
      <c r="K9" s="532">
        <f>J9/1000000</f>
        <v>0.2848</v>
      </c>
      <c r="L9" s="461">
        <v>2179</v>
      </c>
      <c r="M9" s="291">
        <v>2179</v>
      </c>
      <c r="N9" s="464">
        <f>L9-M9</f>
        <v>0</v>
      </c>
      <c r="O9" s="464">
        <f>$F9*N9</f>
        <v>0</v>
      </c>
      <c r="P9" s="532">
        <f>O9/1000000</f>
        <v>0</v>
      </c>
      <c r="Q9" s="481"/>
    </row>
    <row r="10" spans="1:17" ht="19.5" customHeight="1">
      <c r="A10" s="267">
        <v>2</v>
      </c>
      <c r="B10" s="293" t="s">
        <v>256</v>
      </c>
      <c r="C10" s="291">
        <v>4864794</v>
      </c>
      <c r="D10" s="277" t="s">
        <v>12</v>
      </c>
      <c r="E10" s="96" t="s">
        <v>347</v>
      </c>
      <c r="F10" s="292">
        <v>100</v>
      </c>
      <c r="G10" s="461">
        <v>30271</v>
      </c>
      <c r="H10" s="462">
        <v>32601</v>
      </c>
      <c r="I10" s="464">
        <f>G10-H10</f>
        <v>-2330</v>
      </c>
      <c r="J10" s="464">
        <f>$F10*I10</f>
        <v>-233000</v>
      </c>
      <c r="K10" s="532">
        <f>J10/1000000</f>
        <v>-0.233</v>
      </c>
      <c r="L10" s="461">
        <v>2881</v>
      </c>
      <c r="M10" s="462">
        <v>2881</v>
      </c>
      <c r="N10" s="464">
        <f>L10-M10</f>
        <v>0</v>
      </c>
      <c r="O10" s="464">
        <f>$F10*N10</f>
        <v>0</v>
      </c>
      <c r="P10" s="532">
        <f>O10/1000000</f>
        <v>0</v>
      </c>
      <c r="Q10" s="469"/>
    </row>
    <row r="11" spans="1:17" ht="19.5" customHeight="1">
      <c r="A11" s="267">
        <v>3</v>
      </c>
      <c r="B11" s="293" t="s">
        <v>257</v>
      </c>
      <c r="C11" s="291">
        <v>4864896</v>
      </c>
      <c r="D11" s="277" t="s">
        <v>12</v>
      </c>
      <c r="E11" s="96" t="s">
        <v>347</v>
      </c>
      <c r="F11" s="292">
        <v>500</v>
      </c>
      <c r="G11" s="461">
        <v>3436</v>
      </c>
      <c r="H11" s="462">
        <v>3621</v>
      </c>
      <c r="I11" s="464">
        <f>G11-H11</f>
        <v>-185</v>
      </c>
      <c r="J11" s="464">
        <f>$F11*I11</f>
        <v>-92500</v>
      </c>
      <c r="K11" s="532">
        <f>J11/1000000</f>
        <v>-0.0925</v>
      </c>
      <c r="L11" s="461">
        <v>1397</v>
      </c>
      <c r="M11" s="462">
        <v>1397</v>
      </c>
      <c r="N11" s="464">
        <f>L11-M11</f>
        <v>0</v>
      </c>
      <c r="O11" s="464">
        <f>$F11*N11</f>
        <v>0</v>
      </c>
      <c r="P11" s="532">
        <f>O11/1000000</f>
        <v>0</v>
      </c>
      <c r="Q11" s="469"/>
    </row>
    <row r="12" spans="1:17" ht="19.5" customHeight="1">
      <c r="A12" s="267">
        <v>4</v>
      </c>
      <c r="B12" s="293" t="s">
        <v>258</v>
      </c>
      <c r="C12" s="291">
        <v>4864863</v>
      </c>
      <c r="D12" s="277" t="s">
        <v>12</v>
      </c>
      <c r="E12" s="96" t="s">
        <v>347</v>
      </c>
      <c r="F12" s="755">
        <v>937.5</v>
      </c>
      <c r="G12" s="461">
        <v>635</v>
      </c>
      <c r="H12" s="462">
        <v>412</v>
      </c>
      <c r="I12" s="464">
        <f>G12-H12</f>
        <v>223</v>
      </c>
      <c r="J12" s="464">
        <f>$F12*I12</f>
        <v>209062.5</v>
      </c>
      <c r="K12" s="532">
        <f>J12/1000000</f>
        <v>0.2090625</v>
      </c>
      <c r="L12" s="461">
        <v>0</v>
      </c>
      <c r="M12" s="462">
        <v>0</v>
      </c>
      <c r="N12" s="464">
        <f>L12-M12</f>
        <v>0</v>
      </c>
      <c r="O12" s="464">
        <f>$F12*N12</f>
        <v>0</v>
      </c>
      <c r="P12" s="532">
        <f>O12/1000000</f>
        <v>0</v>
      </c>
      <c r="Q12" s="756" t="s">
        <v>452</v>
      </c>
    </row>
    <row r="13" spans="1:17" ht="19.5" customHeight="1">
      <c r="A13" s="267"/>
      <c r="B13" s="290" t="s">
        <v>259</v>
      </c>
      <c r="C13" s="291"/>
      <c r="D13" s="277"/>
      <c r="E13" s="84"/>
      <c r="F13" s="292"/>
      <c r="G13" s="268"/>
      <c r="H13" s="283"/>
      <c r="I13" s="283"/>
      <c r="J13" s="283"/>
      <c r="K13" s="298"/>
      <c r="L13" s="304"/>
      <c r="M13" s="283"/>
      <c r="N13" s="283"/>
      <c r="O13" s="283"/>
      <c r="P13" s="539"/>
      <c r="Q13" s="469"/>
    </row>
    <row r="14" spans="1:17" ht="19.5" customHeight="1">
      <c r="A14" s="267"/>
      <c r="B14" s="290"/>
      <c r="C14" s="291"/>
      <c r="D14" s="277"/>
      <c r="E14" s="84"/>
      <c r="F14" s="292"/>
      <c r="G14" s="268"/>
      <c r="H14" s="283"/>
      <c r="I14" s="283"/>
      <c r="J14" s="283"/>
      <c r="K14" s="298"/>
      <c r="L14" s="304"/>
      <c r="M14" s="283"/>
      <c r="N14" s="283"/>
      <c r="O14" s="283"/>
      <c r="P14" s="539"/>
      <c r="Q14" s="469"/>
    </row>
    <row r="15" spans="1:17" ht="19.5" customHeight="1">
      <c r="A15" s="267">
        <v>5</v>
      </c>
      <c r="B15" s="293" t="s">
        <v>260</v>
      </c>
      <c r="C15" s="291">
        <v>5129957</v>
      </c>
      <c r="D15" s="277" t="s">
        <v>12</v>
      </c>
      <c r="E15" s="96" t="s">
        <v>347</v>
      </c>
      <c r="F15" s="292">
        <v>250</v>
      </c>
      <c r="G15" s="461">
        <v>999127</v>
      </c>
      <c r="H15" s="462">
        <v>999509</v>
      </c>
      <c r="I15" s="464">
        <f>G15-H15</f>
        <v>-382</v>
      </c>
      <c r="J15" s="464">
        <f>$F15*I15</f>
        <v>-95500</v>
      </c>
      <c r="K15" s="532">
        <f>J15/1000000</f>
        <v>-0.0955</v>
      </c>
      <c r="L15" s="461">
        <v>990350</v>
      </c>
      <c r="M15" s="462">
        <v>990416</v>
      </c>
      <c r="N15" s="464">
        <f>L15-M15</f>
        <v>-66</v>
      </c>
      <c r="O15" s="464">
        <f>$F15*N15</f>
        <v>-16500</v>
      </c>
      <c r="P15" s="532">
        <f>O15/1000000</f>
        <v>-0.0165</v>
      </c>
      <c r="Q15" s="469"/>
    </row>
    <row r="16" spans="1:17" ht="19.5" customHeight="1">
      <c r="A16" s="267">
        <v>6</v>
      </c>
      <c r="B16" s="293" t="s">
        <v>261</v>
      </c>
      <c r="C16" s="291">
        <v>4864881</v>
      </c>
      <c r="D16" s="277" t="s">
        <v>12</v>
      </c>
      <c r="E16" s="96" t="s">
        <v>347</v>
      </c>
      <c r="F16" s="292">
        <v>-500</v>
      </c>
      <c r="G16" s="461">
        <v>983186</v>
      </c>
      <c r="H16" s="462">
        <v>983490</v>
      </c>
      <c r="I16" s="464">
        <f>G16-H16</f>
        <v>-304</v>
      </c>
      <c r="J16" s="464">
        <f>$F16*I16</f>
        <v>152000</v>
      </c>
      <c r="K16" s="532">
        <f>J16/1000000</f>
        <v>0.152</v>
      </c>
      <c r="L16" s="461">
        <v>976490</v>
      </c>
      <c r="M16" s="462">
        <v>976490</v>
      </c>
      <c r="N16" s="464">
        <f>L16-M16</f>
        <v>0</v>
      </c>
      <c r="O16" s="464">
        <f>$F16*N16</f>
        <v>0</v>
      </c>
      <c r="P16" s="532">
        <f>O16/1000000</f>
        <v>0</v>
      </c>
      <c r="Q16" s="469"/>
    </row>
    <row r="17" spans="1:17" ht="19.5" customHeight="1">
      <c r="A17" s="267">
        <v>7</v>
      </c>
      <c r="B17" s="293" t="s">
        <v>276</v>
      </c>
      <c r="C17" s="291">
        <v>4902559</v>
      </c>
      <c r="D17" s="277" t="s">
        <v>12</v>
      </c>
      <c r="E17" s="96" t="s">
        <v>347</v>
      </c>
      <c r="F17" s="292">
        <v>300</v>
      </c>
      <c r="G17" s="461">
        <v>999999</v>
      </c>
      <c r="H17" s="462">
        <v>999999</v>
      </c>
      <c r="I17" s="464">
        <f>G17-H17</f>
        <v>0</v>
      </c>
      <c r="J17" s="464">
        <f>$F17*I17</f>
        <v>0</v>
      </c>
      <c r="K17" s="532">
        <f>J17/1000000</f>
        <v>0</v>
      </c>
      <c r="L17" s="461">
        <v>999997</v>
      </c>
      <c r="M17" s="462">
        <v>999998</v>
      </c>
      <c r="N17" s="464">
        <f>L17-M17</f>
        <v>-1</v>
      </c>
      <c r="O17" s="464">
        <f>$F17*N17</f>
        <v>-300</v>
      </c>
      <c r="P17" s="532">
        <f>O17/1000000</f>
        <v>-0.0003</v>
      </c>
      <c r="Q17" s="469" t="s">
        <v>460</v>
      </c>
    </row>
    <row r="18" spans="1:17" ht="19.5" customHeight="1">
      <c r="A18" s="267"/>
      <c r="B18" s="290"/>
      <c r="G18" s="461"/>
      <c r="L18" s="461"/>
      <c r="Q18" s="461"/>
    </row>
    <row r="19" spans="1:17" ht="19.5" customHeight="1">
      <c r="A19" s="267"/>
      <c r="B19" s="290"/>
      <c r="C19" s="291"/>
      <c r="D19" s="277"/>
      <c r="E19" s="96"/>
      <c r="F19" s="292"/>
      <c r="G19" s="95"/>
      <c r="H19" s="84"/>
      <c r="I19" s="44"/>
      <c r="J19" s="44"/>
      <c r="K19" s="98"/>
      <c r="L19" s="306"/>
      <c r="M19" s="515"/>
      <c r="N19" s="515"/>
      <c r="O19" s="515"/>
      <c r="P19" s="516"/>
      <c r="Q19" s="469"/>
    </row>
    <row r="20" spans="1:17" ht="19.5" customHeight="1">
      <c r="A20" s="267"/>
      <c r="B20" s="293"/>
      <c r="C20" s="291"/>
      <c r="D20" s="277"/>
      <c r="E20" s="96"/>
      <c r="F20" s="292"/>
      <c r="G20" s="95"/>
      <c r="H20" s="84"/>
      <c r="I20" s="44"/>
      <c r="J20" s="44"/>
      <c r="K20" s="98"/>
      <c r="L20" s="306"/>
      <c r="M20" s="515"/>
      <c r="N20" s="515"/>
      <c r="O20" s="515"/>
      <c r="P20" s="516"/>
      <c r="Q20" s="469"/>
    </row>
    <row r="21" spans="1:17" ht="19.5" customHeight="1">
      <c r="A21" s="267"/>
      <c r="B21" s="290" t="s">
        <v>262</v>
      </c>
      <c r="C21" s="291"/>
      <c r="D21" s="277"/>
      <c r="E21" s="96"/>
      <c r="F21" s="294"/>
      <c r="G21" s="95"/>
      <c r="H21" s="84"/>
      <c r="I21" s="41"/>
      <c r="J21" s="45"/>
      <c r="K21" s="300">
        <f>SUM(K9:K20)</f>
        <v>0.2248625</v>
      </c>
      <c r="L21" s="307"/>
      <c r="M21" s="283"/>
      <c r="N21" s="283"/>
      <c r="O21" s="283"/>
      <c r="P21" s="301">
        <f>SUM(P9:P20)</f>
        <v>-0.016800000000000002</v>
      </c>
      <c r="Q21" s="469"/>
    </row>
    <row r="22" spans="1:17" ht="19.5" customHeight="1">
      <c r="A22" s="267"/>
      <c r="B22" s="290" t="s">
        <v>263</v>
      </c>
      <c r="C22" s="291"/>
      <c r="D22" s="277"/>
      <c r="E22" s="96"/>
      <c r="F22" s="294"/>
      <c r="G22" s="95"/>
      <c r="H22" s="84"/>
      <c r="I22" s="41"/>
      <c r="J22" s="41"/>
      <c r="K22" s="98"/>
      <c r="L22" s="306"/>
      <c r="M22" s="515"/>
      <c r="N22" s="515"/>
      <c r="O22" s="515"/>
      <c r="P22" s="516"/>
      <c r="Q22" s="469"/>
    </row>
    <row r="23" spans="1:17" ht="19.5" customHeight="1">
      <c r="A23" s="267"/>
      <c r="B23" s="290" t="s">
        <v>264</v>
      </c>
      <c r="C23" s="291"/>
      <c r="D23" s="277"/>
      <c r="E23" s="96"/>
      <c r="F23" s="294"/>
      <c r="G23" s="95"/>
      <c r="H23" s="84"/>
      <c r="I23" s="41"/>
      <c r="J23" s="41"/>
      <c r="K23" s="98"/>
      <c r="L23" s="306"/>
      <c r="M23" s="515"/>
      <c r="N23" s="515"/>
      <c r="O23" s="515"/>
      <c r="P23" s="516"/>
      <c r="Q23" s="469"/>
    </row>
    <row r="24" spans="1:17" ht="19.5" customHeight="1">
      <c r="A24" s="267">
        <v>8</v>
      </c>
      <c r="B24" s="293" t="s">
        <v>265</v>
      </c>
      <c r="C24" s="291">
        <v>4864796</v>
      </c>
      <c r="D24" s="277" t="s">
        <v>12</v>
      </c>
      <c r="E24" s="96" t="s">
        <v>347</v>
      </c>
      <c r="F24" s="292">
        <v>200</v>
      </c>
      <c r="G24" s="461">
        <v>989434</v>
      </c>
      <c r="H24" s="462">
        <v>991140</v>
      </c>
      <c r="I24" s="464">
        <f>G24-H24</f>
        <v>-1706</v>
      </c>
      <c r="J24" s="464">
        <f>$F24*I24</f>
        <v>-341200</v>
      </c>
      <c r="K24" s="532">
        <f>J24/1000000</f>
        <v>-0.3412</v>
      </c>
      <c r="L24" s="461">
        <v>999740</v>
      </c>
      <c r="M24" s="462">
        <v>999740</v>
      </c>
      <c r="N24" s="464">
        <f>L24-M24</f>
        <v>0</v>
      </c>
      <c r="O24" s="464">
        <f>$F24*N24</f>
        <v>0</v>
      </c>
      <c r="P24" s="532">
        <f>O24/1000000</f>
        <v>0</v>
      </c>
      <c r="Q24" s="481"/>
    </row>
    <row r="25" spans="1:17" ht="21" customHeight="1">
      <c r="A25" s="267">
        <v>9</v>
      </c>
      <c r="B25" s="293" t="s">
        <v>266</v>
      </c>
      <c r="C25" s="291">
        <v>4864932</v>
      </c>
      <c r="D25" s="277" t="s">
        <v>12</v>
      </c>
      <c r="E25" s="96" t="s">
        <v>347</v>
      </c>
      <c r="F25" s="292">
        <v>375</v>
      </c>
      <c r="G25" s="461">
        <v>914394</v>
      </c>
      <c r="H25" s="462">
        <v>918274</v>
      </c>
      <c r="I25" s="464">
        <f>G25-H25</f>
        <v>-3880</v>
      </c>
      <c r="J25" s="464">
        <f>$F25*I25</f>
        <v>-1455000</v>
      </c>
      <c r="K25" s="532">
        <f>J25/1000000</f>
        <v>-1.455</v>
      </c>
      <c r="L25" s="461">
        <v>997279</v>
      </c>
      <c r="M25" s="462">
        <v>997279</v>
      </c>
      <c r="N25" s="464">
        <f>L25-M25</f>
        <v>0</v>
      </c>
      <c r="O25" s="464">
        <f>$F25*N25</f>
        <v>0</v>
      </c>
      <c r="P25" s="532">
        <f>O25/1000000</f>
        <v>0</v>
      </c>
      <c r="Q25" s="475"/>
    </row>
    <row r="26" spans="1:17" ht="19.5" customHeight="1">
      <c r="A26" s="267"/>
      <c r="B26" s="290" t="s">
        <v>267</v>
      </c>
      <c r="C26" s="293"/>
      <c r="D26" s="277"/>
      <c r="E26" s="96"/>
      <c r="F26" s="294"/>
      <c r="G26" s="95"/>
      <c r="H26" s="84"/>
      <c r="I26" s="41"/>
      <c r="J26" s="45"/>
      <c r="K26" s="301">
        <f>SUM(K24:K25)</f>
        <v>-1.7962</v>
      </c>
      <c r="L26" s="307"/>
      <c r="M26" s="283"/>
      <c r="N26" s="283"/>
      <c r="O26" s="283"/>
      <c r="P26" s="301">
        <f>SUM(P24:P25)</f>
        <v>0</v>
      </c>
      <c r="Q26" s="469"/>
    </row>
    <row r="27" spans="1:17" ht="19.5" customHeight="1">
      <c r="A27" s="267"/>
      <c r="B27" s="290" t="s">
        <v>268</v>
      </c>
      <c r="C27" s="291"/>
      <c r="D27" s="277"/>
      <c r="E27" s="84"/>
      <c r="F27" s="292"/>
      <c r="G27" s="95"/>
      <c r="H27" s="84"/>
      <c r="I27" s="44"/>
      <c r="J27" s="40"/>
      <c r="K27" s="98"/>
      <c r="L27" s="306"/>
      <c r="M27" s="515"/>
      <c r="N27" s="515"/>
      <c r="O27" s="515"/>
      <c r="P27" s="516"/>
      <c r="Q27" s="469"/>
    </row>
    <row r="28" spans="1:17" ht="19.5" customHeight="1">
      <c r="A28" s="267"/>
      <c r="B28" s="290" t="s">
        <v>264</v>
      </c>
      <c r="C28" s="291"/>
      <c r="D28" s="277"/>
      <c r="E28" s="84"/>
      <c r="F28" s="292"/>
      <c r="G28" s="95"/>
      <c r="H28" s="84"/>
      <c r="I28" s="44"/>
      <c r="J28" s="40"/>
      <c r="K28" s="98"/>
      <c r="L28" s="306"/>
      <c r="M28" s="515"/>
      <c r="N28" s="515"/>
      <c r="O28" s="515"/>
      <c r="P28" s="516"/>
      <c r="Q28" s="469"/>
    </row>
    <row r="29" spans="1:17" ht="19.5" customHeight="1">
      <c r="A29" s="267">
        <v>10</v>
      </c>
      <c r="B29" s="293" t="s">
        <v>269</v>
      </c>
      <c r="C29" s="291">
        <v>4864819</v>
      </c>
      <c r="D29" s="277" t="s">
        <v>12</v>
      </c>
      <c r="E29" s="96" t="s">
        <v>347</v>
      </c>
      <c r="F29" s="533">
        <v>200</v>
      </c>
      <c r="G29" s="461">
        <v>287275</v>
      </c>
      <c r="H29" s="462">
        <v>285474</v>
      </c>
      <c r="I29" s="464">
        <f aca="true" t="shared" si="0" ref="I29:I34">G29-H29</f>
        <v>1801</v>
      </c>
      <c r="J29" s="464">
        <f aca="true" t="shared" si="1" ref="J29:J34">$F29*I29</f>
        <v>360200</v>
      </c>
      <c r="K29" s="532">
        <f aca="true" t="shared" si="2" ref="K29:K34">J29/1000000</f>
        <v>0.3602</v>
      </c>
      <c r="L29" s="461">
        <v>267828</v>
      </c>
      <c r="M29" s="462">
        <v>267817</v>
      </c>
      <c r="N29" s="464">
        <f aca="true" t="shared" si="3" ref="N29:N34">L29-M29</f>
        <v>11</v>
      </c>
      <c r="O29" s="464">
        <f aca="true" t="shared" si="4" ref="O29:O34">$F29*N29</f>
        <v>2200</v>
      </c>
      <c r="P29" s="532">
        <f aca="true" t="shared" si="5" ref="P29:P34">O29/1000000</f>
        <v>0.0022</v>
      </c>
      <c r="Q29" s="469"/>
    </row>
    <row r="30" spans="1:17" ht="19.5" customHeight="1">
      <c r="A30" s="267">
        <v>11</v>
      </c>
      <c r="B30" s="293" t="s">
        <v>270</v>
      </c>
      <c r="C30" s="291">
        <v>5295125</v>
      </c>
      <c r="D30" s="277" t="s">
        <v>12</v>
      </c>
      <c r="E30" s="96" t="s">
        <v>347</v>
      </c>
      <c r="F30" s="533">
        <v>100</v>
      </c>
      <c r="G30" s="461">
        <v>178522</v>
      </c>
      <c r="H30" s="462">
        <v>167849</v>
      </c>
      <c r="I30" s="464">
        <f>G30-H30</f>
        <v>10673</v>
      </c>
      <c r="J30" s="464">
        <f>$F30*I30</f>
        <v>1067300</v>
      </c>
      <c r="K30" s="532">
        <f>J30/1000000</f>
        <v>1.0673</v>
      </c>
      <c r="L30" s="461">
        <v>998992</v>
      </c>
      <c r="M30" s="462">
        <v>998992</v>
      </c>
      <c r="N30" s="464">
        <f>L30-M30</f>
        <v>0</v>
      </c>
      <c r="O30" s="464">
        <f>$F30*N30</f>
        <v>0</v>
      </c>
      <c r="P30" s="532">
        <f>O30/1000000</f>
        <v>0</v>
      </c>
      <c r="Q30" s="469"/>
    </row>
    <row r="31" spans="1:17" ht="19.5" customHeight="1">
      <c r="A31" s="267">
        <v>12</v>
      </c>
      <c r="B31" s="293" t="s">
        <v>271</v>
      </c>
      <c r="C31" s="291">
        <v>5295126</v>
      </c>
      <c r="D31" s="277" t="s">
        <v>12</v>
      </c>
      <c r="E31" s="96" t="s">
        <v>347</v>
      </c>
      <c r="F31" s="533">
        <v>62.5</v>
      </c>
      <c r="G31" s="461">
        <v>78545</v>
      </c>
      <c r="H31" s="462">
        <v>62559</v>
      </c>
      <c r="I31" s="464">
        <f>G31-H31</f>
        <v>15986</v>
      </c>
      <c r="J31" s="464">
        <f>$F31*I31</f>
        <v>999125</v>
      </c>
      <c r="K31" s="532">
        <f>J31/1000000</f>
        <v>0.999125</v>
      </c>
      <c r="L31" s="461">
        <v>986845</v>
      </c>
      <c r="M31" s="462">
        <v>986845</v>
      </c>
      <c r="N31" s="464">
        <f>L31-M31</f>
        <v>0</v>
      </c>
      <c r="O31" s="464">
        <f>$F31*N31</f>
        <v>0</v>
      </c>
      <c r="P31" s="532">
        <f>O31/1000000</f>
        <v>0</v>
      </c>
      <c r="Q31" s="469"/>
    </row>
    <row r="32" spans="1:17" ht="19.5" customHeight="1">
      <c r="A32" s="267">
        <v>13</v>
      </c>
      <c r="B32" s="293" t="s">
        <v>272</v>
      </c>
      <c r="C32" s="291">
        <v>4865179</v>
      </c>
      <c r="D32" s="277" t="s">
        <v>12</v>
      </c>
      <c r="E32" s="96" t="s">
        <v>347</v>
      </c>
      <c r="F32" s="533">
        <v>800</v>
      </c>
      <c r="G32" s="461">
        <v>93</v>
      </c>
      <c r="H32" s="462">
        <v>101</v>
      </c>
      <c r="I32" s="464">
        <f>G32-H32</f>
        <v>-8</v>
      </c>
      <c r="J32" s="464">
        <f>$F32*I32</f>
        <v>-6400</v>
      </c>
      <c r="K32" s="532">
        <f>J32/1000000</f>
        <v>-0.0064</v>
      </c>
      <c r="L32" s="461">
        <v>356</v>
      </c>
      <c r="M32" s="462">
        <v>355</v>
      </c>
      <c r="N32" s="464">
        <f>L32-M32</f>
        <v>1</v>
      </c>
      <c r="O32" s="464">
        <f>$F32*N32</f>
        <v>800</v>
      </c>
      <c r="P32" s="532">
        <f>O32/1000000</f>
        <v>0.0008</v>
      </c>
      <c r="Q32" s="469"/>
    </row>
    <row r="33" spans="1:17" ht="19.5" customHeight="1">
      <c r="A33" s="267">
        <v>14</v>
      </c>
      <c r="B33" s="293" t="s">
        <v>273</v>
      </c>
      <c r="C33" s="291">
        <v>4864795</v>
      </c>
      <c r="D33" s="277" t="s">
        <v>12</v>
      </c>
      <c r="E33" s="96" t="s">
        <v>347</v>
      </c>
      <c r="F33" s="533">
        <v>100</v>
      </c>
      <c r="G33" s="461">
        <v>991983</v>
      </c>
      <c r="H33" s="462">
        <v>993494</v>
      </c>
      <c r="I33" s="464">
        <f t="shared" si="0"/>
        <v>-1511</v>
      </c>
      <c r="J33" s="464">
        <f t="shared" si="1"/>
        <v>-151100</v>
      </c>
      <c r="K33" s="532">
        <f t="shared" si="2"/>
        <v>-0.1511</v>
      </c>
      <c r="L33" s="461">
        <v>999595</v>
      </c>
      <c r="M33" s="462">
        <v>999595</v>
      </c>
      <c r="N33" s="464">
        <f t="shared" si="3"/>
        <v>0</v>
      </c>
      <c r="O33" s="464">
        <f t="shared" si="4"/>
        <v>0</v>
      </c>
      <c r="P33" s="532">
        <f t="shared" si="5"/>
        <v>0</v>
      </c>
      <c r="Q33" s="481"/>
    </row>
    <row r="34" spans="1:17" ht="19.5" customHeight="1">
      <c r="A34" s="267">
        <v>15</v>
      </c>
      <c r="B34" s="293" t="s">
        <v>376</v>
      </c>
      <c r="C34" s="291">
        <v>4864821</v>
      </c>
      <c r="D34" s="277" t="s">
        <v>12</v>
      </c>
      <c r="E34" s="96" t="s">
        <v>347</v>
      </c>
      <c r="F34" s="533">
        <v>150</v>
      </c>
      <c r="G34" s="461">
        <v>998790</v>
      </c>
      <c r="H34" s="462">
        <v>998610</v>
      </c>
      <c r="I34" s="464">
        <f t="shared" si="0"/>
        <v>180</v>
      </c>
      <c r="J34" s="464">
        <f t="shared" si="1"/>
        <v>27000</v>
      </c>
      <c r="K34" s="532">
        <f t="shared" si="2"/>
        <v>0.027</v>
      </c>
      <c r="L34" s="461">
        <v>994711</v>
      </c>
      <c r="M34" s="462">
        <v>994582</v>
      </c>
      <c r="N34" s="464">
        <f t="shared" si="3"/>
        <v>129</v>
      </c>
      <c r="O34" s="464">
        <f t="shared" si="4"/>
        <v>19350</v>
      </c>
      <c r="P34" s="538">
        <f t="shared" si="5"/>
        <v>0.01935</v>
      </c>
      <c r="Q34" s="499"/>
    </row>
    <row r="35" spans="1:17" ht="19.5" customHeight="1">
      <c r="A35" s="267"/>
      <c r="B35" s="290" t="s">
        <v>259</v>
      </c>
      <c r="C35" s="291"/>
      <c r="D35" s="277"/>
      <c r="E35" s="84"/>
      <c r="F35" s="292"/>
      <c r="G35" s="268"/>
      <c r="H35" s="283"/>
      <c r="I35" s="283"/>
      <c r="J35" s="299"/>
      <c r="K35" s="298"/>
      <c r="L35" s="304"/>
      <c r="M35" s="283"/>
      <c r="N35" s="283"/>
      <c r="O35" s="283"/>
      <c r="P35" s="539"/>
      <c r="Q35" s="469"/>
    </row>
    <row r="36" spans="1:17" ht="19.5" customHeight="1">
      <c r="A36" s="267">
        <v>16</v>
      </c>
      <c r="B36" s="293" t="s">
        <v>274</v>
      </c>
      <c r="C36" s="291">
        <v>4865185</v>
      </c>
      <c r="D36" s="277" t="s">
        <v>12</v>
      </c>
      <c r="E36" s="96" t="s">
        <v>347</v>
      </c>
      <c r="F36" s="533">
        <v>-2500</v>
      </c>
      <c r="G36" s="461">
        <v>999101</v>
      </c>
      <c r="H36" s="462">
        <v>999185</v>
      </c>
      <c r="I36" s="464">
        <f>G36-H36</f>
        <v>-84</v>
      </c>
      <c r="J36" s="464">
        <f>$F36*I36</f>
        <v>210000</v>
      </c>
      <c r="K36" s="532">
        <f>J36/1000000</f>
        <v>0.21</v>
      </c>
      <c r="L36" s="461">
        <v>3071</v>
      </c>
      <c r="M36" s="462">
        <v>3071</v>
      </c>
      <c r="N36" s="464">
        <f>L36-M36</f>
        <v>0</v>
      </c>
      <c r="O36" s="464">
        <f>$F36*N36</f>
        <v>0</v>
      </c>
      <c r="P36" s="538">
        <f>O36/1000000</f>
        <v>0</v>
      </c>
      <c r="Q36" s="480"/>
    </row>
    <row r="37" spans="1:17" ht="19.5" customHeight="1">
      <c r="A37" s="267">
        <v>17</v>
      </c>
      <c r="B37" s="293" t="s">
        <v>277</v>
      </c>
      <c r="C37" s="291">
        <v>4902559</v>
      </c>
      <c r="D37" s="277" t="s">
        <v>12</v>
      </c>
      <c r="E37" s="96" t="s">
        <v>347</v>
      </c>
      <c r="F37" s="291">
        <v>-300</v>
      </c>
      <c r="G37" s="461">
        <v>999999</v>
      </c>
      <c r="H37" s="462">
        <v>999999</v>
      </c>
      <c r="I37" s="464">
        <f>G37-H37</f>
        <v>0</v>
      </c>
      <c r="J37" s="464">
        <f>$F37*I37</f>
        <v>0</v>
      </c>
      <c r="K37" s="532">
        <f>J37/1000000</f>
        <v>0</v>
      </c>
      <c r="L37" s="461">
        <v>999997</v>
      </c>
      <c r="M37" s="462">
        <v>999998</v>
      </c>
      <c r="N37" s="464">
        <f>L37-M37</f>
        <v>-1</v>
      </c>
      <c r="O37" s="464">
        <f>$F37*N37</f>
        <v>300</v>
      </c>
      <c r="P37" s="532">
        <f>O37/1000000</f>
        <v>0.0003</v>
      </c>
      <c r="Q37" s="469"/>
    </row>
    <row r="38" spans="1:17" ht="19.5" customHeight="1">
      <c r="A38" s="267"/>
      <c r="B38" s="290"/>
      <c r="G38" s="744"/>
      <c r="H38" s="514"/>
      <c r="L38" s="744"/>
      <c r="M38" s="514"/>
      <c r="Q38" s="469"/>
    </row>
    <row r="39" spans="1:17" ht="19.5" customHeight="1" thickBot="1">
      <c r="A39" s="295"/>
      <c r="B39" s="296" t="s">
        <v>275</v>
      </c>
      <c r="C39" s="296"/>
      <c r="D39" s="296"/>
      <c r="E39" s="296"/>
      <c r="F39" s="296"/>
      <c r="G39" s="103"/>
      <c r="H39" s="102"/>
      <c r="I39" s="102"/>
      <c r="J39" s="102"/>
      <c r="K39" s="424">
        <f>SUM(K29:K37)</f>
        <v>2.506125</v>
      </c>
      <c r="L39" s="308"/>
      <c r="M39" s="738"/>
      <c r="N39" s="738"/>
      <c r="O39" s="738"/>
      <c r="P39" s="302">
        <f>SUM(P29:P37)</f>
        <v>0.02265</v>
      </c>
      <c r="Q39" s="602"/>
    </row>
    <row r="40" spans="1:16" ht="13.5" thickTop="1">
      <c r="A40" s="55"/>
      <c r="B40" s="2"/>
      <c r="C40" s="92"/>
      <c r="D40" s="55"/>
      <c r="E40" s="92"/>
      <c r="F40" s="9"/>
      <c r="G40" s="9"/>
      <c r="H40" s="9"/>
      <c r="I40" s="9"/>
      <c r="J40" s="9"/>
      <c r="K40" s="10"/>
      <c r="L40" s="309"/>
      <c r="M40" s="591"/>
      <c r="N40" s="591"/>
      <c r="O40" s="591"/>
      <c r="P40" s="591"/>
    </row>
    <row r="41" spans="11:16" ht="12.75">
      <c r="K41" s="591"/>
      <c r="L41" s="591"/>
      <c r="M41" s="591"/>
      <c r="N41" s="591"/>
      <c r="O41" s="591"/>
      <c r="P41" s="591"/>
    </row>
    <row r="42" spans="7:16" ht="12.75">
      <c r="G42" s="739"/>
      <c r="K42" s="591"/>
      <c r="L42" s="591"/>
      <c r="M42" s="591"/>
      <c r="N42" s="591"/>
      <c r="O42" s="591"/>
      <c r="P42" s="591"/>
    </row>
    <row r="43" spans="2:16" ht="21.75">
      <c r="B43" s="189" t="s">
        <v>333</v>
      </c>
      <c r="K43" s="740">
        <f>K21</f>
        <v>0.2248625</v>
      </c>
      <c r="L43" s="741"/>
      <c r="M43" s="741"/>
      <c r="N43" s="741"/>
      <c r="O43" s="741"/>
      <c r="P43" s="740">
        <f>P21</f>
        <v>-0.016800000000000002</v>
      </c>
    </row>
    <row r="44" spans="2:16" ht="21.75">
      <c r="B44" s="189" t="s">
        <v>334</v>
      </c>
      <c r="K44" s="740">
        <f>K26</f>
        <v>-1.7962</v>
      </c>
      <c r="L44" s="741"/>
      <c r="M44" s="741"/>
      <c r="N44" s="741"/>
      <c r="O44" s="741"/>
      <c r="P44" s="740">
        <f>P26</f>
        <v>0</v>
      </c>
    </row>
    <row r="45" spans="2:16" ht="21.75">
      <c r="B45" s="189" t="s">
        <v>335</v>
      </c>
      <c r="K45" s="740">
        <f>K39</f>
        <v>2.506125</v>
      </c>
      <c r="L45" s="741"/>
      <c r="M45" s="741"/>
      <c r="N45" s="741"/>
      <c r="O45" s="741"/>
      <c r="P45" s="742">
        <f>P39</f>
        <v>0.02265</v>
      </c>
    </row>
  </sheetData>
  <sheetProtection/>
  <printOptions horizontalCentered="1"/>
  <pageMargins left="0.4" right="0.38" top="0.59" bottom="0.58" header="0.5" footer="0.5"/>
  <pageSetup horizontalDpi="300" verticalDpi="300" orientation="landscape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="84" zoomScaleNormal="75" zoomScaleSheetLayoutView="84" zoomScalePageLayoutView="0" workbookViewId="0" topLeftCell="A22">
      <selection activeCell="J28" sqref="J28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2.140625" style="0" customWidth="1"/>
    <col min="5" max="5" width="14.421875" style="0" customWidth="1"/>
    <col min="6" max="6" width="8.421875" style="0" customWidth="1"/>
    <col min="7" max="7" width="13.7109375" style="0" customWidth="1"/>
    <col min="8" max="8" width="16.140625" style="0" customWidth="1"/>
    <col min="9" max="9" width="10.421875" style="0" customWidth="1"/>
    <col min="10" max="10" width="14.140625" style="0" customWidth="1"/>
    <col min="11" max="11" width="13.8515625" style="0" customWidth="1"/>
    <col min="12" max="12" width="14.140625" style="0" customWidth="1"/>
    <col min="13" max="13" width="13.57421875" style="0" customWidth="1"/>
    <col min="14" max="14" width="11.28125" style="0" customWidth="1"/>
    <col min="15" max="15" width="15.140625" style="0" customWidth="1"/>
    <col min="16" max="16" width="13.8515625" style="0" customWidth="1"/>
    <col min="17" max="17" width="21.140625" style="0" customWidth="1"/>
    <col min="18" max="18" width="7.57421875" style="0" customWidth="1"/>
  </cols>
  <sheetData>
    <row r="1" ht="26.25">
      <c r="A1" s="1" t="s">
        <v>238</v>
      </c>
    </row>
    <row r="2" spans="1:16" ht="20.25">
      <c r="A2" s="316" t="s">
        <v>239</v>
      </c>
      <c r="P2" s="274" t="str">
        <f>NDPL!Q1</f>
        <v>NOVEMBER-2016</v>
      </c>
    </row>
    <row r="3" spans="1:9" ht="18">
      <c r="A3" s="185" t="s">
        <v>352</v>
      </c>
      <c r="B3" s="185"/>
      <c r="C3" s="262"/>
      <c r="D3" s="263"/>
      <c r="E3" s="263"/>
      <c r="F3" s="262"/>
      <c r="G3" s="262"/>
      <c r="H3" s="262"/>
      <c r="I3" s="262"/>
    </row>
    <row r="4" spans="1:16" ht="24" thickBot="1">
      <c r="A4" s="3"/>
      <c r="G4" s="18"/>
      <c r="H4" s="18"/>
      <c r="I4" s="48" t="s">
        <v>398</v>
      </c>
      <c r="J4" s="18"/>
      <c r="K4" s="18"/>
      <c r="L4" s="18"/>
      <c r="M4" s="18"/>
      <c r="N4" s="48" t="s">
        <v>399</v>
      </c>
      <c r="O4" s="18"/>
      <c r="P4" s="18"/>
    </row>
    <row r="5" spans="1:17" ht="39.75" thickBot="1" thickTop="1">
      <c r="A5" s="35" t="s">
        <v>8</v>
      </c>
      <c r="B5" s="32" t="s">
        <v>9</v>
      </c>
      <c r="C5" s="33" t="s">
        <v>1</v>
      </c>
      <c r="D5" s="33" t="s">
        <v>2</v>
      </c>
      <c r="E5" s="33" t="s">
        <v>3</v>
      </c>
      <c r="F5" s="33" t="s">
        <v>10</v>
      </c>
      <c r="G5" s="35" t="str">
        <f>NDPL!G5</f>
        <v>FINAL READING 01/12/2016</v>
      </c>
      <c r="H5" s="33" t="str">
        <f>NDPL!H5</f>
        <v>INTIAL READING 01/11/2016</v>
      </c>
      <c r="I5" s="33" t="s">
        <v>4</v>
      </c>
      <c r="J5" s="33" t="s">
        <v>5</v>
      </c>
      <c r="K5" s="33" t="s">
        <v>6</v>
      </c>
      <c r="L5" s="35" t="str">
        <f>NDPL!G5</f>
        <v>FINAL READING 01/12/2016</v>
      </c>
      <c r="M5" s="33" t="str">
        <f>NDPL!H5</f>
        <v>INTIAL READING 01/11/2016</v>
      </c>
      <c r="N5" s="33" t="s">
        <v>4</v>
      </c>
      <c r="O5" s="33" t="s">
        <v>5</v>
      </c>
      <c r="P5" s="34" t="s">
        <v>6</v>
      </c>
      <c r="Q5" s="34" t="s">
        <v>310</v>
      </c>
    </row>
    <row r="6" ht="14.25" thickBot="1" thickTop="1"/>
    <row r="7" spans="1:17" ht="13.5" thickTop="1">
      <c r="A7" s="23"/>
      <c r="B7" s="113"/>
      <c r="C7" s="24"/>
      <c r="D7" s="24"/>
      <c r="E7" s="24"/>
      <c r="F7" s="30"/>
      <c r="G7" s="23"/>
      <c r="H7" s="24"/>
      <c r="I7" s="24"/>
      <c r="J7" s="24"/>
      <c r="K7" s="30"/>
      <c r="L7" s="23"/>
      <c r="M7" s="24"/>
      <c r="N7" s="24"/>
      <c r="O7" s="24"/>
      <c r="P7" s="30"/>
      <c r="Q7" s="153"/>
    </row>
    <row r="8" spans="1:17" ht="18">
      <c r="A8" s="117"/>
      <c r="B8" s="439" t="s">
        <v>284</v>
      </c>
      <c r="C8" s="438"/>
      <c r="D8" s="120"/>
      <c r="E8" s="120"/>
      <c r="F8" s="122"/>
      <c r="G8" s="131"/>
      <c r="H8" s="18"/>
      <c r="I8" s="68"/>
      <c r="J8" s="68"/>
      <c r="K8" s="70"/>
      <c r="L8" s="69"/>
      <c r="M8" s="67"/>
      <c r="N8" s="68"/>
      <c r="O8" s="68"/>
      <c r="P8" s="70"/>
      <c r="Q8" s="154"/>
    </row>
    <row r="9" spans="1:17" ht="18">
      <c r="A9" s="124"/>
      <c r="B9" s="440" t="s">
        <v>285</v>
      </c>
      <c r="C9" s="441" t="s">
        <v>279</v>
      </c>
      <c r="D9" s="125"/>
      <c r="E9" s="120"/>
      <c r="F9" s="122"/>
      <c r="G9" s="22"/>
      <c r="H9" s="18"/>
      <c r="I9" s="68"/>
      <c r="J9" s="68"/>
      <c r="K9" s="70"/>
      <c r="L9" s="184"/>
      <c r="M9" s="68"/>
      <c r="N9" s="68"/>
      <c r="O9" s="68"/>
      <c r="P9" s="70"/>
      <c r="Q9" s="154"/>
    </row>
    <row r="10" spans="1:17" s="465" customFormat="1" ht="20.25">
      <c r="A10" s="430">
        <v>1</v>
      </c>
      <c r="B10" s="577" t="s">
        <v>280</v>
      </c>
      <c r="C10" s="438">
        <v>4865001</v>
      </c>
      <c r="D10" s="456" t="s">
        <v>12</v>
      </c>
      <c r="E10" s="120" t="s">
        <v>356</v>
      </c>
      <c r="F10" s="578">
        <v>2000</v>
      </c>
      <c r="G10" s="461">
        <v>34583</v>
      </c>
      <c r="H10" s="291">
        <v>31912</v>
      </c>
      <c r="I10" s="462">
        <f>G10-H10</f>
        <v>2671</v>
      </c>
      <c r="J10" s="462">
        <f>$F10*I10</f>
        <v>5342000</v>
      </c>
      <c r="K10" s="462">
        <f>J10/1000000</f>
        <v>5.342</v>
      </c>
      <c r="L10" s="461">
        <v>1806</v>
      </c>
      <c r="M10" s="291">
        <v>1806</v>
      </c>
      <c r="N10" s="463">
        <f>L10-M10</f>
        <v>0</v>
      </c>
      <c r="O10" s="463">
        <f>$F10*N10</f>
        <v>0</v>
      </c>
      <c r="P10" s="579">
        <f>O10/1000000</f>
        <v>0</v>
      </c>
      <c r="Q10" s="469"/>
    </row>
    <row r="11" spans="1:17" s="465" customFormat="1" ht="20.25">
      <c r="A11" s="430">
        <v>2</v>
      </c>
      <c r="B11" s="577" t="s">
        <v>282</v>
      </c>
      <c r="C11" s="438">
        <v>4864886</v>
      </c>
      <c r="D11" s="456" t="s">
        <v>12</v>
      </c>
      <c r="E11" s="120" t="s">
        <v>356</v>
      </c>
      <c r="F11" s="578">
        <v>5000</v>
      </c>
      <c r="G11" s="461">
        <v>5332</v>
      </c>
      <c r="H11" s="291">
        <v>4303</v>
      </c>
      <c r="I11" s="462">
        <f>G11-H11</f>
        <v>1029</v>
      </c>
      <c r="J11" s="462">
        <f>$F11*I11</f>
        <v>5145000</v>
      </c>
      <c r="K11" s="462">
        <f>J11/1000000</f>
        <v>5.145</v>
      </c>
      <c r="L11" s="461">
        <v>157</v>
      </c>
      <c r="M11" s="291">
        <v>157</v>
      </c>
      <c r="N11" s="463">
        <f>L11-M11</f>
        <v>0</v>
      </c>
      <c r="O11" s="463">
        <f>$F11*N11</f>
        <v>0</v>
      </c>
      <c r="P11" s="579">
        <f>O11/1000000</f>
        <v>0</v>
      </c>
      <c r="Q11" s="469"/>
    </row>
    <row r="12" spans="1:17" ht="14.25">
      <c r="A12" s="95"/>
      <c r="B12" s="129"/>
      <c r="C12" s="110"/>
      <c r="D12" s="456"/>
      <c r="E12" s="127"/>
      <c r="F12" s="128"/>
      <c r="G12" s="132"/>
      <c r="H12" s="133"/>
      <c r="I12" s="68"/>
      <c r="J12" s="68"/>
      <c r="K12" s="70"/>
      <c r="L12" s="184"/>
      <c r="M12" s="68"/>
      <c r="N12" s="68"/>
      <c r="O12" s="68"/>
      <c r="P12" s="70"/>
      <c r="Q12" s="154"/>
    </row>
    <row r="13" spans="1:17" ht="14.25">
      <c r="A13" s="95"/>
      <c r="B13" s="126"/>
      <c r="C13" s="110"/>
      <c r="D13" s="456"/>
      <c r="E13" s="127"/>
      <c r="F13" s="128"/>
      <c r="G13" s="132"/>
      <c r="H13" s="133"/>
      <c r="I13" s="68"/>
      <c r="J13" s="68"/>
      <c r="K13" s="70"/>
      <c r="L13" s="184"/>
      <c r="M13" s="68"/>
      <c r="N13" s="68"/>
      <c r="O13" s="68"/>
      <c r="P13" s="70"/>
      <c r="Q13" s="154"/>
    </row>
    <row r="14" spans="1:17" ht="18">
      <c r="A14" s="95"/>
      <c r="B14" s="126"/>
      <c r="C14" s="110"/>
      <c r="D14" s="456"/>
      <c r="E14" s="127"/>
      <c r="F14" s="128"/>
      <c r="G14" s="132"/>
      <c r="H14" s="451" t="s">
        <v>319</v>
      </c>
      <c r="I14" s="433"/>
      <c r="J14" s="297"/>
      <c r="K14" s="434">
        <f>SUM(K10:K11)</f>
        <v>10.486999999999998</v>
      </c>
      <c r="L14" s="184"/>
      <c r="M14" s="452" t="s">
        <v>319</v>
      </c>
      <c r="N14" s="435"/>
      <c r="O14" s="431"/>
      <c r="P14" s="436">
        <f>SUM(P10:P11)</f>
        <v>0</v>
      </c>
      <c r="Q14" s="154"/>
    </row>
    <row r="15" spans="1:17" ht="18">
      <c r="A15" s="95"/>
      <c r="B15" s="313"/>
      <c r="C15" s="312"/>
      <c r="D15" s="456"/>
      <c r="E15" s="127"/>
      <c r="F15" s="128"/>
      <c r="G15" s="132"/>
      <c r="H15" s="133"/>
      <c r="I15" s="68"/>
      <c r="J15" s="68"/>
      <c r="K15" s="70"/>
      <c r="L15" s="184"/>
      <c r="M15" s="68"/>
      <c r="N15" s="68"/>
      <c r="O15" s="68"/>
      <c r="P15" s="70"/>
      <c r="Q15" s="154"/>
    </row>
    <row r="16" spans="1:17" ht="18">
      <c r="A16" s="22"/>
      <c r="B16" s="18"/>
      <c r="C16" s="18"/>
      <c r="D16" s="18"/>
      <c r="E16" s="18"/>
      <c r="F16" s="18"/>
      <c r="G16" s="22"/>
      <c r="H16" s="454"/>
      <c r="I16" s="453"/>
      <c r="J16" s="397"/>
      <c r="K16" s="437"/>
      <c r="L16" s="22"/>
      <c r="M16" s="454"/>
      <c r="N16" s="437"/>
      <c r="O16" s="397"/>
      <c r="P16" s="437"/>
      <c r="Q16" s="154"/>
    </row>
    <row r="17" spans="1:17" ht="12.75">
      <c r="A17" s="22"/>
      <c r="B17" s="18"/>
      <c r="C17" s="18"/>
      <c r="D17" s="18"/>
      <c r="E17" s="18"/>
      <c r="F17" s="18"/>
      <c r="G17" s="22"/>
      <c r="H17" s="18"/>
      <c r="I17" s="18"/>
      <c r="J17" s="18"/>
      <c r="K17" s="18"/>
      <c r="L17" s="22"/>
      <c r="M17" s="18"/>
      <c r="N17" s="18"/>
      <c r="O17" s="18"/>
      <c r="P17" s="101"/>
      <c r="Q17" s="154"/>
    </row>
    <row r="18" spans="1:17" ht="13.5" thickBot="1">
      <c r="A18" s="26"/>
      <c r="B18" s="27"/>
      <c r="C18" s="27"/>
      <c r="D18" s="27"/>
      <c r="E18" s="27"/>
      <c r="F18" s="27"/>
      <c r="G18" s="26"/>
      <c r="H18" s="27"/>
      <c r="I18" s="198"/>
      <c r="J18" s="27"/>
      <c r="K18" s="199"/>
      <c r="L18" s="26"/>
      <c r="M18" s="27"/>
      <c r="N18" s="198"/>
      <c r="O18" s="27"/>
      <c r="P18" s="199"/>
      <c r="Q18" s="155"/>
    </row>
    <row r="19" ht="13.5" thickTop="1"/>
    <row r="23" spans="1:16" ht="18">
      <c r="A23" s="442" t="s">
        <v>287</v>
      </c>
      <c r="B23" s="186"/>
      <c r="C23" s="186"/>
      <c r="D23" s="186"/>
      <c r="E23" s="186"/>
      <c r="F23" s="186"/>
      <c r="K23" s="134">
        <f>(K14+K16)</f>
        <v>10.486999999999998</v>
      </c>
      <c r="L23" s="135"/>
      <c r="M23" s="135"/>
      <c r="N23" s="135"/>
      <c r="O23" s="135"/>
      <c r="P23" s="134">
        <f>(P14+P16)</f>
        <v>0</v>
      </c>
    </row>
    <row r="26" spans="1:2" ht="18">
      <c r="A26" s="442" t="s">
        <v>288</v>
      </c>
      <c r="B26" s="442" t="s">
        <v>289</v>
      </c>
    </row>
    <row r="27" spans="1:16" ht="18">
      <c r="A27" s="200"/>
      <c r="B27" s="200"/>
      <c r="H27" s="158" t="s">
        <v>290</v>
      </c>
      <c r="I27" s="186"/>
      <c r="J27" s="158"/>
      <c r="K27" s="272">
        <v>0</v>
      </c>
      <c r="L27" s="272"/>
      <c r="M27" s="272"/>
      <c r="N27" s="272"/>
      <c r="O27" s="272"/>
      <c r="P27" s="272">
        <v>0</v>
      </c>
    </row>
    <row r="28" spans="8:16" ht="18">
      <c r="H28" s="158" t="s">
        <v>291</v>
      </c>
      <c r="I28" s="186"/>
      <c r="J28" s="158"/>
      <c r="K28" s="272">
        <f>BRPL!K18</f>
        <v>0</v>
      </c>
      <c r="L28" s="272"/>
      <c r="M28" s="272"/>
      <c r="N28" s="272"/>
      <c r="O28" s="272"/>
      <c r="P28" s="272">
        <f>BRPL!P18</f>
        <v>0</v>
      </c>
    </row>
    <row r="29" spans="8:16" ht="18">
      <c r="H29" s="158" t="s">
        <v>292</v>
      </c>
      <c r="I29" s="186"/>
      <c r="J29" s="158"/>
      <c r="K29" s="186">
        <f>BYPL!K32</f>
        <v>-3.0991</v>
      </c>
      <c r="L29" s="186"/>
      <c r="M29" s="443"/>
      <c r="N29" s="186"/>
      <c r="O29" s="186"/>
      <c r="P29" s="186">
        <f>BYPL!P32</f>
        <v>-7.7638</v>
      </c>
    </row>
    <row r="30" spans="8:16" ht="18">
      <c r="H30" s="158" t="s">
        <v>293</v>
      </c>
      <c r="I30" s="186"/>
      <c r="J30" s="158"/>
      <c r="K30" s="186">
        <f>NDMC!K35</f>
        <v>-0.903</v>
      </c>
      <c r="L30" s="186"/>
      <c r="M30" s="186"/>
      <c r="N30" s="186"/>
      <c r="O30" s="186"/>
      <c r="P30" s="186">
        <f>NDMC!P35</f>
        <v>-1.8369</v>
      </c>
    </row>
    <row r="31" spans="8:16" ht="18">
      <c r="H31" s="158" t="s">
        <v>294</v>
      </c>
      <c r="I31" s="186"/>
      <c r="J31" s="158"/>
      <c r="K31" s="186"/>
      <c r="L31" s="186"/>
      <c r="M31" s="186"/>
      <c r="N31" s="186"/>
      <c r="O31" s="186"/>
      <c r="P31" s="186"/>
    </row>
    <row r="32" spans="8:16" ht="18">
      <c r="H32" s="444" t="s">
        <v>295</v>
      </c>
      <c r="I32" s="158"/>
      <c r="J32" s="158"/>
      <c r="K32" s="158">
        <f>SUM(K27:K31)</f>
        <v>-4.0021</v>
      </c>
      <c r="L32" s="186"/>
      <c r="M32" s="186"/>
      <c r="N32" s="186"/>
      <c r="O32" s="186"/>
      <c r="P32" s="158">
        <f>SUM(P27:P31)</f>
        <v>-9.6007</v>
      </c>
    </row>
    <row r="33" spans="8:16" ht="18">
      <c r="H33" s="186"/>
      <c r="I33" s="186"/>
      <c r="J33" s="186"/>
      <c r="K33" s="186"/>
      <c r="L33" s="186"/>
      <c r="M33" s="186"/>
      <c r="N33" s="186"/>
      <c r="O33" s="186"/>
      <c r="P33" s="186"/>
    </row>
    <row r="34" spans="1:16" ht="18">
      <c r="A34" s="442" t="s">
        <v>320</v>
      </c>
      <c r="B34" s="112"/>
      <c r="C34" s="112"/>
      <c r="D34" s="112"/>
      <c r="E34" s="112"/>
      <c r="F34" s="112"/>
      <c r="G34" s="112"/>
      <c r="H34" s="158"/>
      <c r="I34" s="445"/>
      <c r="J34" s="158"/>
      <c r="K34" s="445">
        <f>K23+K32</f>
        <v>6.484899999999998</v>
      </c>
      <c r="L34" s="186"/>
      <c r="M34" s="186"/>
      <c r="N34" s="186"/>
      <c r="O34" s="186"/>
      <c r="P34" s="445">
        <f>P23+P32</f>
        <v>-9.6007</v>
      </c>
    </row>
    <row r="35" spans="1:10" ht="18">
      <c r="A35" s="158"/>
      <c r="B35" s="111"/>
      <c r="C35" s="112"/>
      <c r="D35" s="112"/>
      <c r="E35" s="112"/>
      <c r="F35" s="112"/>
      <c r="G35" s="112"/>
      <c r="H35" s="112"/>
      <c r="I35" s="137"/>
      <c r="J35" s="112"/>
    </row>
    <row r="36" spans="1:10" ht="18">
      <c r="A36" s="444" t="s">
        <v>296</v>
      </c>
      <c r="B36" s="158" t="s">
        <v>297</v>
      </c>
      <c r="C36" s="112"/>
      <c r="D36" s="112"/>
      <c r="E36" s="112"/>
      <c r="F36" s="112"/>
      <c r="G36" s="112"/>
      <c r="H36" s="112"/>
      <c r="I36" s="137"/>
      <c r="J36" s="112"/>
    </row>
    <row r="37" spans="1:10" ht="12.75">
      <c r="A37" s="136"/>
      <c r="B37" s="111"/>
      <c r="C37" s="112"/>
      <c r="D37" s="112"/>
      <c r="E37" s="112"/>
      <c r="F37" s="112"/>
      <c r="G37" s="112"/>
      <c r="H37" s="112"/>
      <c r="I37" s="137"/>
      <c r="J37" s="112"/>
    </row>
    <row r="38" spans="1:16" ht="18">
      <c r="A38" s="446" t="s">
        <v>298</v>
      </c>
      <c r="B38" s="447" t="s">
        <v>299</v>
      </c>
      <c r="C38" s="448" t="s">
        <v>300</v>
      </c>
      <c r="D38" s="447"/>
      <c r="E38" s="447"/>
      <c r="F38" s="447"/>
      <c r="G38" s="397">
        <v>32.4489</v>
      </c>
      <c r="H38" s="447" t="s">
        <v>301</v>
      </c>
      <c r="I38" s="447"/>
      <c r="J38" s="449"/>
      <c r="K38" s="447">
        <f>($K$34*G38)/100</f>
        <v>2.1042787160999996</v>
      </c>
      <c r="L38" s="447"/>
      <c r="M38" s="447"/>
      <c r="N38" s="447"/>
      <c r="O38" s="447"/>
      <c r="P38" s="447">
        <f>($P$34*G38)/100</f>
        <v>-3.1153215423000002</v>
      </c>
    </row>
    <row r="39" spans="1:16" ht="18">
      <c r="A39" s="446" t="s">
        <v>302</v>
      </c>
      <c r="B39" s="447" t="s">
        <v>357</v>
      </c>
      <c r="C39" s="448" t="s">
        <v>300</v>
      </c>
      <c r="D39" s="447"/>
      <c r="E39" s="447"/>
      <c r="F39" s="447"/>
      <c r="G39" s="397">
        <v>39.9936</v>
      </c>
      <c r="H39" s="447" t="s">
        <v>301</v>
      </c>
      <c r="I39" s="447"/>
      <c r="J39" s="449"/>
      <c r="K39" s="447">
        <f>($K$34*G39)/100</f>
        <v>2.593544966399999</v>
      </c>
      <c r="L39" s="447"/>
      <c r="M39" s="447"/>
      <c r="N39" s="447"/>
      <c r="O39" s="447"/>
      <c r="P39" s="447">
        <f>($P$34*G39)/100</f>
        <v>-3.8396655552</v>
      </c>
    </row>
    <row r="40" spans="1:16" ht="18">
      <c r="A40" s="446" t="s">
        <v>303</v>
      </c>
      <c r="B40" s="447" t="s">
        <v>358</v>
      </c>
      <c r="C40" s="448" t="s">
        <v>300</v>
      </c>
      <c r="D40" s="447"/>
      <c r="E40" s="447"/>
      <c r="F40" s="447"/>
      <c r="G40" s="397">
        <v>21.7221</v>
      </c>
      <c r="H40" s="447" t="s">
        <v>301</v>
      </c>
      <c r="I40" s="447"/>
      <c r="J40" s="449"/>
      <c r="K40" s="447">
        <f>($K$34*G40)/100</f>
        <v>1.4086564628999998</v>
      </c>
      <c r="L40" s="447"/>
      <c r="M40" s="447"/>
      <c r="N40" s="447"/>
      <c r="O40" s="447"/>
      <c r="P40" s="447">
        <f>($P$34*G40)/100</f>
        <v>-2.0854736547000003</v>
      </c>
    </row>
    <row r="41" spans="1:16" ht="18">
      <c r="A41" s="446" t="s">
        <v>304</v>
      </c>
      <c r="B41" s="447" t="s">
        <v>359</v>
      </c>
      <c r="C41" s="448" t="s">
        <v>300</v>
      </c>
      <c r="D41" s="447"/>
      <c r="E41" s="447"/>
      <c r="F41" s="447"/>
      <c r="G41" s="397">
        <v>4.7874</v>
      </c>
      <c r="H41" s="447" t="s">
        <v>301</v>
      </c>
      <c r="I41" s="447"/>
      <c r="J41" s="449"/>
      <c r="K41" s="447">
        <f>($K$34*G41)/100</f>
        <v>0.3104581025999999</v>
      </c>
      <c r="L41" s="447"/>
      <c r="M41" s="447"/>
      <c r="N41" s="447"/>
      <c r="O41" s="447"/>
      <c r="P41" s="447">
        <f>($P$34*G41)/100</f>
        <v>-0.45962391179999995</v>
      </c>
    </row>
    <row r="42" spans="1:16" ht="18">
      <c r="A42" s="446" t="s">
        <v>305</v>
      </c>
      <c r="B42" s="447" t="s">
        <v>360</v>
      </c>
      <c r="C42" s="448" t="s">
        <v>300</v>
      </c>
      <c r="D42" s="447"/>
      <c r="E42" s="447"/>
      <c r="F42" s="447"/>
      <c r="G42" s="397">
        <v>1.0481</v>
      </c>
      <c r="H42" s="447" t="s">
        <v>301</v>
      </c>
      <c r="I42" s="447"/>
      <c r="J42" s="449"/>
      <c r="K42" s="447">
        <f>($K$34*G42)/100</f>
        <v>0.06796823689999998</v>
      </c>
      <c r="L42" s="447"/>
      <c r="M42" s="447"/>
      <c r="N42" s="447"/>
      <c r="O42" s="447"/>
      <c r="P42" s="447">
        <f>($P$34*G42)/100</f>
        <v>-0.1006249367</v>
      </c>
    </row>
    <row r="43" spans="6:10" ht="12.75">
      <c r="F43" s="138"/>
      <c r="J43" s="139"/>
    </row>
    <row r="44" spans="1:10" ht="15">
      <c r="A44" s="450" t="s">
        <v>474</v>
      </c>
      <c r="F44" s="138"/>
      <c r="J44" s="139"/>
    </row>
  </sheetData>
  <sheetProtection/>
  <printOptions horizontalCentered="1"/>
  <pageMargins left="0.25" right="0.25" top="0.5" bottom="0.5" header="0.5" footer="0.5"/>
  <pageSetup horizontalDpi="300" verticalDpi="300" orientation="landscape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0"/>
  <sheetViews>
    <sheetView tabSelected="1" zoomScale="50" zoomScaleNormal="50" zoomScaleSheetLayoutView="55" workbookViewId="0" topLeftCell="A4">
      <selection activeCell="S20" sqref="S20"/>
    </sheetView>
  </sheetViews>
  <sheetFormatPr defaultColWidth="9.140625" defaultRowHeight="12.75"/>
  <cols>
    <col min="1" max="1" width="5.28125" style="0" customWidth="1"/>
    <col min="2" max="2" width="9.57421875" style="0" bestFit="1" customWidth="1"/>
    <col min="7" max="7" width="48.421875" style="0" customWidth="1"/>
    <col min="8" max="8" width="3.00390625" style="0" customWidth="1"/>
    <col min="9" max="9" width="18.57421875" style="0" customWidth="1"/>
    <col min="11" max="11" width="53.7109375" style="0" customWidth="1"/>
    <col min="12" max="12" width="8.7109375" style="0" customWidth="1"/>
    <col min="13" max="13" width="3.00390625" style="0" customWidth="1"/>
    <col min="14" max="14" width="21.00390625" style="0" customWidth="1"/>
    <col min="16" max="16" width="4.140625" style="0" customWidth="1"/>
  </cols>
  <sheetData>
    <row r="1" spans="1:18" ht="68.25" customHeight="1" thickTop="1">
      <c r="A1" s="206"/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64"/>
      <c r="R1" s="18"/>
    </row>
    <row r="2" spans="1:18" ht="30">
      <c r="A2" s="208"/>
      <c r="B2" s="18"/>
      <c r="C2" s="18"/>
      <c r="D2" s="18"/>
      <c r="E2" s="18"/>
      <c r="F2" s="18"/>
      <c r="G2" s="388" t="s">
        <v>355</v>
      </c>
      <c r="H2" s="18"/>
      <c r="I2" s="18"/>
      <c r="J2" s="18"/>
      <c r="K2" s="18"/>
      <c r="L2" s="18"/>
      <c r="M2" s="18"/>
      <c r="N2" s="18"/>
      <c r="O2" s="18"/>
      <c r="P2" s="18"/>
      <c r="Q2" s="265"/>
      <c r="R2" s="18"/>
    </row>
    <row r="3" spans="1:18" ht="26.25">
      <c r="A3" s="20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265"/>
      <c r="R3" s="18"/>
    </row>
    <row r="4" spans="1:18" ht="25.5">
      <c r="A4" s="209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265"/>
      <c r="R4" s="18"/>
    </row>
    <row r="5" spans="1:18" ht="23.25">
      <c r="A5" s="214"/>
      <c r="B5" s="18"/>
      <c r="C5" s="383" t="s">
        <v>385</v>
      </c>
      <c r="D5" s="18"/>
      <c r="E5" s="18"/>
      <c r="F5" s="18"/>
      <c r="G5" s="18"/>
      <c r="H5" s="18"/>
      <c r="I5" s="18"/>
      <c r="J5" s="18"/>
      <c r="K5" s="18"/>
      <c r="L5" s="211"/>
      <c r="M5" s="18"/>
      <c r="N5" s="18"/>
      <c r="O5" s="18"/>
      <c r="P5" s="18"/>
      <c r="Q5" s="265"/>
      <c r="R5" s="18"/>
    </row>
    <row r="6" spans="1:18" ht="18">
      <c r="A6" s="210"/>
      <c r="B6" s="10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265"/>
      <c r="R6" s="18"/>
    </row>
    <row r="7" spans="1:18" ht="26.25">
      <c r="A7" s="208"/>
      <c r="B7" s="18"/>
      <c r="C7" s="18"/>
      <c r="D7" s="18"/>
      <c r="E7" s="18"/>
      <c r="F7" s="251" t="s">
        <v>459</v>
      </c>
      <c r="G7" s="18"/>
      <c r="H7" s="18"/>
      <c r="I7" s="18"/>
      <c r="J7" s="18"/>
      <c r="K7" s="18"/>
      <c r="L7" s="211"/>
      <c r="M7" s="18"/>
      <c r="N7" s="18"/>
      <c r="O7" s="18"/>
      <c r="P7" s="18"/>
      <c r="Q7" s="265"/>
      <c r="R7" s="18"/>
    </row>
    <row r="8" spans="1:18" ht="25.5">
      <c r="A8" s="209"/>
      <c r="B8" s="212"/>
      <c r="C8" s="18"/>
      <c r="D8" s="18"/>
      <c r="E8" s="18"/>
      <c r="F8" s="18"/>
      <c r="G8" s="18"/>
      <c r="H8" s="213"/>
      <c r="I8" s="18"/>
      <c r="J8" s="18"/>
      <c r="K8" s="18"/>
      <c r="L8" s="18"/>
      <c r="M8" s="18"/>
      <c r="N8" s="18"/>
      <c r="O8" s="18"/>
      <c r="P8" s="18"/>
      <c r="Q8" s="265"/>
      <c r="R8" s="18"/>
    </row>
    <row r="9" spans="1:18" ht="12.75">
      <c r="A9" s="214"/>
      <c r="B9" s="18"/>
      <c r="C9" s="18"/>
      <c r="D9" s="18"/>
      <c r="E9" s="18"/>
      <c r="F9" s="18"/>
      <c r="G9" s="18"/>
      <c r="H9" s="215"/>
      <c r="I9" s="18"/>
      <c r="J9" s="18"/>
      <c r="K9" s="18"/>
      <c r="L9" s="18"/>
      <c r="M9" s="18"/>
      <c r="N9" s="18"/>
      <c r="O9" s="18"/>
      <c r="P9" s="18"/>
      <c r="Q9" s="265"/>
      <c r="R9" s="18"/>
    </row>
    <row r="10" spans="1:18" ht="45.75" customHeight="1">
      <c r="A10" s="214"/>
      <c r="B10" s="258" t="s">
        <v>321</v>
      </c>
      <c r="C10" s="18"/>
      <c r="D10" s="18"/>
      <c r="E10" s="18"/>
      <c r="F10" s="18"/>
      <c r="G10" s="18"/>
      <c r="H10" s="215"/>
      <c r="I10" s="252"/>
      <c r="J10" s="67"/>
      <c r="K10" s="67"/>
      <c r="L10" s="67"/>
      <c r="M10" s="67"/>
      <c r="N10" s="252"/>
      <c r="O10" s="67"/>
      <c r="P10" s="67"/>
      <c r="Q10" s="265"/>
      <c r="R10" s="18"/>
    </row>
    <row r="11" spans="1:19" ht="20.25">
      <c r="A11" s="214"/>
      <c r="B11" s="18"/>
      <c r="C11" s="18"/>
      <c r="D11" s="18"/>
      <c r="E11" s="18"/>
      <c r="F11" s="18"/>
      <c r="G11" s="18"/>
      <c r="H11" s="218"/>
      <c r="I11" s="406" t="s">
        <v>340</v>
      </c>
      <c r="J11" s="253"/>
      <c r="K11" s="253"/>
      <c r="L11" s="253"/>
      <c r="M11" s="253"/>
      <c r="N11" s="406" t="s">
        <v>341</v>
      </c>
      <c r="O11" s="253"/>
      <c r="P11" s="253"/>
      <c r="Q11" s="377"/>
      <c r="R11" s="221"/>
      <c r="S11" s="201"/>
    </row>
    <row r="12" spans="1:18" ht="12.75">
      <c r="A12" s="214"/>
      <c r="B12" s="18"/>
      <c r="C12" s="18"/>
      <c r="D12" s="18"/>
      <c r="E12" s="18"/>
      <c r="F12" s="18"/>
      <c r="G12" s="18"/>
      <c r="H12" s="215"/>
      <c r="I12" s="250"/>
      <c r="J12" s="250"/>
      <c r="K12" s="250"/>
      <c r="L12" s="250"/>
      <c r="M12" s="250"/>
      <c r="N12" s="250"/>
      <c r="O12" s="250"/>
      <c r="P12" s="250"/>
      <c r="Q12" s="265"/>
      <c r="R12" s="18"/>
    </row>
    <row r="13" spans="1:18" ht="26.25">
      <c r="A13" s="382">
        <v>1</v>
      </c>
      <c r="B13" s="383" t="s">
        <v>322</v>
      </c>
      <c r="C13" s="384"/>
      <c r="D13" s="384"/>
      <c r="E13" s="381"/>
      <c r="F13" s="381"/>
      <c r="G13" s="217"/>
      <c r="H13" s="378"/>
      <c r="I13" s="379">
        <f>NDPL!K164</f>
        <v>-22.439823003900003</v>
      </c>
      <c r="J13" s="251"/>
      <c r="K13" s="251"/>
      <c r="L13" s="251"/>
      <c r="M13" s="378"/>
      <c r="N13" s="379">
        <f>NDPL!P164</f>
        <v>-6.3935734623</v>
      </c>
      <c r="O13" s="251"/>
      <c r="P13" s="251"/>
      <c r="Q13" s="265"/>
      <c r="R13" s="18"/>
    </row>
    <row r="14" spans="1:18" ht="26.25">
      <c r="A14" s="382"/>
      <c r="B14" s="383"/>
      <c r="C14" s="384"/>
      <c r="D14" s="384"/>
      <c r="E14" s="381"/>
      <c r="F14" s="381"/>
      <c r="G14" s="217"/>
      <c r="H14" s="378"/>
      <c r="I14" s="379"/>
      <c r="J14" s="251"/>
      <c r="K14" s="251"/>
      <c r="L14" s="251"/>
      <c r="M14" s="378"/>
      <c r="N14" s="379"/>
      <c r="O14" s="251"/>
      <c r="P14" s="251"/>
      <c r="Q14" s="265"/>
      <c r="R14" s="18"/>
    </row>
    <row r="15" spans="1:18" ht="26.25">
      <c r="A15" s="382"/>
      <c r="B15" s="383"/>
      <c r="C15" s="384"/>
      <c r="D15" s="384"/>
      <c r="E15" s="381"/>
      <c r="F15" s="381"/>
      <c r="G15" s="212"/>
      <c r="H15" s="378"/>
      <c r="I15" s="379"/>
      <c r="J15" s="251"/>
      <c r="K15" s="251"/>
      <c r="L15" s="251"/>
      <c r="M15" s="378"/>
      <c r="N15" s="379"/>
      <c r="O15" s="251"/>
      <c r="P15" s="251"/>
      <c r="Q15" s="265"/>
      <c r="R15" s="18"/>
    </row>
    <row r="16" spans="1:18" ht="23.25" customHeight="1">
      <c r="A16" s="382">
        <v>2</v>
      </c>
      <c r="B16" s="383" t="s">
        <v>323</v>
      </c>
      <c r="C16" s="384"/>
      <c r="D16" s="384"/>
      <c r="E16" s="381"/>
      <c r="F16" s="381"/>
      <c r="G16" s="217"/>
      <c r="H16" s="378"/>
      <c r="I16" s="379">
        <f>BRPL!K200</f>
        <v>-22.854147939600008</v>
      </c>
      <c r="J16" s="251"/>
      <c r="K16" s="251"/>
      <c r="L16" s="251"/>
      <c r="M16" s="378"/>
      <c r="N16" s="379">
        <f>BRPL!P200</f>
        <v>-2.415746563200001</v>
      </c>
      <c r="O16" s="251"/>
      <c r="P16" s="251"/>
      <c r="Q16" s="265"/>
      <c r="R16" s="18"/>
    </row>
    <row r="17" spans="1:18" ht="26.25">
      <c r="A17" s="382"/>
      <c r="B17" s="383"/>
      <c r="C17" s="384"/>
      <c r="D17" s="384"/>
      <c r="E17" s="381"/>
      <c r="F17" s="381"/>
      <c r="G17" s="217"/>
      <c r="H17" s="378"/>
      <c r="I17" s="379"/>
      <c r="J17" s="251"/>
      <c r="K17" s="251"/>
      <c r="L17" s="251"/>
      <c r="M17" s="378"/>
      <c r="N17" s="379"/>
      <c r="O17" s="251"/>
      <c r="P17" s="251"/>
      <c r="Q17" s="265"/>
      <c r="R17" s="18"/>
    </row>
    <row r="18" spans="1:18" ht="26.25">
      <c r="A18" s="382"/>
      <c r="B18" s="383"/>
      <c r="C18" s="384"/>
      <c r="D18" s="384"/>
      <c r="E18" s="381"/>
      <c r="F18" s="381"/>
      <c r="G18" s="212"/>
      <c r="H18" s="378"/>
      <c r="I18" s="379"/>
      <c r="J18" s="251"/>
      <c r="K18" s="251"/>
      <c r="L18" s="251"/>
      <c r="M18" s="378"/>
      <c r="N18" s="379"/>
      <c r="O18" s="251"/>
      <c r="P18" s="251"/>
      <c r="Q18" s="265"/>
      <c r="R18" s="18"/>
    </row>
    <row r="19" spans="1:18" ht="23.25" customHeight="1">
      <c r="A19" s="382">
        <v>3</v>
      </c>
      <c r="B19" s="383" t="s">
        <v>324</v>
      </c>
      <c r="C19" s="384"/>
      <c r="D19" s="384"/>
      <c r="E19" s="381"/>
      <c r="F19" s="381"/>
      <c r="G19" s="217"/>
      <c r="H19" s="378"/>
      <c r="I19" s="379">
        <f>BYPL!K175</f>
        <v>-7.254960037100002</v>
      </c>
      <c r="J19" s="251"/>
      <c r="K19" s="251"/>
      <c r="L19" s="251"/>
      <c r="M19" s="378"/>
      <c r="N19" s="379">
        <f>BYPL!P175</f>
        <v>-7.712168554699999</v>
      </c>
      <c r="O19" s="251"/>
      <c r="P19" s="251"/>
      <c r="Q19" s="265"/>
      <c r="R19" s="18"/>
    </row>
    <row r="20" spans="1:19" ht="26.25">
      <c r="A20" s="382"/>
      <c r="B20" s="383"/>
      <c r="C20" s="384"/>
      <c r="D20" s="384"/>
      <c r="E20" s="381"/>
      <c r="F20" s="381"/>
      <c r="G20" s="217"/>
      <c r="H20" s="378"/>
      <c r="I20" s="379"/>
      <c r="J20" s="251"/>
      <c r="K20" s="251"/>
      <c r="L20" s="251"/>
      <c r="M20" s="378"/>
      <c r="N20" s="379"/>
      <c r="O20" s="251"/>
      <c r="P20" s="251"/>
      <c r="Q20" s="265"/>
      <c r="R20" s="18"/>
      <c r="S20" t="s">
        <v>473</v>
      </c>
    </row>
    <row r="21" spans="1:18" ht="26.25">
      <c r="A21" s="382"/>
      <c r="B21" s="385"/>
      <c r="C21" s="385"/>
      <c r="D21" s="385"/>
      <c r="E21" s="273"/>
      <c r="F21" s="273"/>
      <c r="G21" s="108"/>
      <c r="H21" s="378"/>
      <c r="I21" s="379"/>
      <c r="J21" s="251"/>
      <c r="K21" s="251"/>
      <c r="L21" s="251"/>
      <c r="M21" s="378"/>
      <c r="N21" s="379"/>
      <c r="O21" s="251"/>
      <c r="P21" s="251"/>
      <c r="Q21" s="265"/>
      <c r="R21" s="18"/>
    </row>
    <row r="22" spans="1:18" ht="26.25">
      <c r="A22" s="382">
        <v>4</v>
      </c>
      <c r="B22" s="383" t="s">
        <v>325</v>
      </c>
      <c r="C22" s="385"/>
      <c r="D22" s="385"/>
      <c r="E22" s="273"/>
      <c r="F22" s="273"/>
      <c r="G22" s="217"/>
      <c r="H22" s="378" t="s">
        <v>354</v>
      </c>
      <c r="I22" s="379">
        <f>NDMC!K89</f>
        <v>1.3872331026000009</v>
      </c>
      <c r="J22" s="251"/>
      <c r="K22" s="251"/>
      <c r="L22" s="251"/>
      <c r="M22" s="378"/>
      <c r="N22" s="379">
        <f>NDMC!P89</f>
        <v>-1.8711489118000002</v>
      </c>
      <c r="O22" s="251"/>
      <c r="P22" s="251"/>
      <c r="Q22" s="265"/>
      <c r="R22" s="18"/>
    </row>
    <row r="23" spans="1:18" ht="26.25">
      <c r="A23" s="382"/>
      <c r="B23" s="383"/>
      <c r="C23" s="385"/>
      <c r="D23" s="385"/>
      <c r="E23" s="273"/>
      <c r="F23" s="273"/>
      <c r="G23" s="217"/>
      <c r="H23" s="378"/>
      <c r="I23" s="379"/>
      <c r="J23" s="251"/>
      <c r="K23" s="251"/>
      <c r="L23" s="251"/>
      <c r="M23" s="378"/>
      <c r="N23" s="379"/>
      <c r="O23" s="251"/>
      <c r="P23" s="251"/>
      <c r="Q23" s="265"/>
      <c r="R23" s="18"/>
    </row>
    <row r="24" spans="1:18" ht="26.25">
      <c r="A24" s="382"/>
      <c r="B24" s="385"/>
      <c r="C24" s="385"/>
      <c r="D24" s="385"/>
      <c r="E24" s="273"/>
      <c r="F24" s="273"/>
      <c r="G24" s="108"/>
      <c r="H24" s="378"/>
      <c r="I24" s="379"/>
      <c r="J24" s="251"/>
      <c r="K24" s="251"/>
      <c r="L24" s="251"/>
      <c r="M24" s="378"/>
      <c r="N24" s="379"/>
      <c r="O24" s="251"/>
      <c r="P24" s="251"/>
      <c r="Q24" s="265"/>
      <c r="R24" s="18"/>
    </row>
    <row r="25" spans="1:18" ht="26.25">
      <c r="A25" s="382">
        <v>5</v>
      </c>
      <c r="B25" s="383" t="s">
        <v>326</v>
      </c>
      <c r="C25" s="385"/>
      <c r="D25" s="385"/>
      <c r="E25" s="273"/>
      <c r="F25" s="273"/>
      <c r="G25" s="217"/>
      <c r="H25" s="378" t="s">
        <v>354</v>
      </c>
      <c r="I25" s="379">
        <f>MES!K59</f>
        <v>0.12186823689999998</v>
      </c>
      <c r="J25" s="251"/>
      <c r="K25" s="251"/>
      <c r="L25" s="251"/>
      <c r="M25" s="378" t="s">
        <v>354</v>
      </c>
      <c r="N25" s="379">
        <f>MES!P59</f>
        <v>0.3478416853</v>
      </c>
      <c r="O25" s="251"/>
      <c r="P25" s="251"/>
      <c r="Q25" s="265"/>
      <c r="R25" s="18"/>
    </row>
    <row r="26" spans="1:18" ht="20.25">
      <c r="A26" s="214"/>
      <c r="B26" s="18"/>
      <c r="C26" s="18"/>
      <c r="D26" s="18"/>
      <c r="E26" s="18"/>
      <c r="F26" s="18"/>
      <c r="G26" s="18"/>
      <c r="H26" s="216"/>
      <c r="I26" s="380"/>
      <c r="J26" s="249"/>
      <c r="K26" s="249"/>
      <c r="L26" s="249"/>
      <c r="M26" s="249"/>
      <c r="N26" s="249"/>
      <c r="O26" s="249"/>
      <c r="P26" s="249"/>
      <c r="Q26" s="265"/>
      <c r="R26" s="18"/>
    </row>
    <row r="27" spans="1:18" ht="18">
      <c r="A27" s="210"/>
      <c r="B27" s="188"/>
      <c r="C27" s="219"/>
      <c r="D27" s="219"/>
      <c r="E27" s="219"/>
      <c r="F27" s="219"/>
      <c r="G27" s="220"/>
      <c r="H27" s="216"/>
      <c r="I27" s="18"/>
      <c r="J27" s="18"/>
      <c r="K27" s="18"/>
      <c r="L27" s="18"/>
      <c r="M27" s="18"/>
      <c r="N27" s="18"/>
      <c r="O27" s="18"/>
      <c r="P27" s="18"/>
      <c r="Q27" s="265"/>
      <c r="R27" s="18"/>
    </row>
    <row r="28" spans="1:18" ht="15">
      <c r="A28" s="214"/>
      <c r="B28" s="18"/>
      <c r="C28" s="18"/>
      <c r="D28" s="18"/>
      <c r="E28" s="18"/>
      <c r="F28" s="18"/>
      <c r="G28" s="18"/>
      <c r="H28" s="216"/>
      <c r="I28" s="18"/>
      <c r="J28" s="18"/>
      <c r="K28" s="18"/>
      <c r="L28" s="18"/>
      <c r="M28" s="18"/>
      <c r="N28" s="18"/>
      <c r="O28" s="18"/>
      <c r="P28" s="18"/>
      <c r="Q28" s="265"/>
      <c r="R28" s="18"/>
    </row>
    <row r="29" spans="1:18" ht="54" customHeight="1" thickBot="1">
      <c r="A29" s="376" t="s">
        <v>327</v>
      </c>
      <c r="B29" s="254"/>
      <c r="C29" s="254"/>
      <c r="D29" s="254"/>
      <c r="E29" s="254"/>
      <c r="F29" s="254"/>
      <c r="G29" s="254"/>
      <c r="H29" s="255"/>
      <c r="I29" s="255"/>
      <c r="J29" s="255"/>
      <c r="K29" s="255"/>
      <c r="L29" s="255"/>
      <c r="M29" s="255"/>
      <c r="N29" s="255"/>
      <c r="O29" s="255"/>
      <c r="P29" s="255"/>
      <c r="Q29" s="266"/>
      <c r="R29" s="18"/>
    </row>
    <row r="30" spans="1:9" ht="13.5" thickTop="1">
      <c r="A30" s="207"/>
      <c r="B30" s="18"/>
      <c r="C30" s="18"/>
      <c r="D30" s="18"/>
      <c r="E30" s="18"/>
      <c r="F30" s="18"/>
      <c r="G30" s="18"/>
      <c r="H30" s="18"/>
      <c r="I30" s="18"/>
    </row>
    <row r="31" spans="1:9" ht="12.75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2.75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18">
      <c r="A33" s="219" t="s">
        <v>353</v>
      </c>
      <c r="B33" s="18"/>
      <c r="C33" s="18"/>
      <c r="D33" s="18"/>
      <c r="E33" s="375"/>
      <c r="F33" s="375"/>
      <c r="G33" s="18"/>
      <c r="H33" s="18"/>
      <c r="I33" s="18"/>
    </row>
    <row r="34" spans="1:9" ht="15">
      <c r="A34" s="243"/>
      <c r="B34" s="243"/>
      <c r="C34" s="243"/>
      <c r="D34" s="243"/>
      <c r="E34" s="375"/>
      <c r="F34" s="375"/>
      <c r="G34" s="18"/>
      <c r="H34" s="18"/>
      <c r="I34" s="18"/>
    </row>
    <row r="35" spans="1:9" s="375" customFormat="1" ht="15" customHeight="1">
      <c r="A35" s="387" t="s">
        <v>361</v>
      </c>
      <c r="E35"/>
      <c r="F35"/>
      <c r="G35" s="243"/>
      <c r="H35" s="243"/>
      <c r="I35" s="243"/>
    </row>
    <row r="36" spans="1:9" s="375" customFormat="1" ht="15" customHeight="1">
      <c r="A36" s="387"/>
      <c r="E36"/>
      <c r="F36"/>
      <c r="H36" s="243"/>
      <c r="I36" s="243"/>
    </row>
    <row r="37" spans="1:9" s="375" customFormat="1" ht="15" customHeight="1">
      <c r="A37" s="387" t="s">
        <v>362</v>
      </c>
      <c r="E37"/>
      <c r="F37"/>
      <c r="I37" s="243"/>
    </row>
    <row r="38" spans="1:9" s="375" customFormat="1" ht="15" customHeight="1">
      <c r="A38" s="386"/>
      <c r="E38"/>
      <c r="F38"/>
      <c r="I38" s="243"/>
    </row>
    <row r="39" spans="1:9" s="375" customFormat="1" ht="15" customHeight="1">
      <c r="A39" s="387"/>
      <c r="E39"/>
      <c r="F39"/>
      <c r="I39" s="243"/>
    </row>
    <row r="40" spans="1:6" s="375" customFormat="1" ht="15" customHeight="1">
      <c r="A40" s="387"/>
      <c r="B40" s="374"/>
      <c r="C40"/>
      <c r="D40"/>
      <c r="E40"/>
      <c r="F40"/>
    </row>
  </sheetData>
  <sheetProtection/>
  <printOptions horizontalCentered="1"/>
  <pageMargins left="0.75" right="0.75" top="0.85" bottom="0.72" header="0.5" footer="0.5"/>
  <pageSetup horizontalDpi="600" verticalDpi="600" orientation="landscape" scale="53" r:id="rId1"/>
  <rowBreaks count="1" manualBreakCount="1">
    <brk id="41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24"/>
  <sheetViews>
    <sheetView zoomScale="85" zoomScaleNormal="85" zoomScalePageLayoutView="0" workbookViewId="0" topLeftCell="A1">
      <selection activeCell="A6" sqref="A6:IV6"/>
    </sheetView>
  </sheetViews>
  <sheetFormatPr defaultColWidth="9.140625" defaultRowHeight="12.75"/>
  <cols>
    <col min="1" max="1" width="6.8515625" style="465" customWidth="1"/>
    <col min="2" max="2" width="12.00390625" style="465" customWidth="1"/>
    <col min="3" max="3" width="9.8515625" style="465" bestFit="1" customWidth="1"/>
    <col min="4" max="5" width="9.140625" style="465" customWidth="1"/>
    <col min="6" max="6" width="9.28125" style="465" bestFit="1" customWidth="1"/>
    <col min="7" max="7" width="13.00390625" style="465" customWidth="1"/>
    <col min="8" max="8" width="12.140625" style="465" customWidth="1"/>
    <col min="9" max="9" width="9.28125" style="465" bestFit="1" customWidth="1"/>
    <col min="10" max="10" width="10.57421875" style="465" bestFit="1" customWidth="1"/>
    <col min="11" max="11" width="10.00390625" style="465" customWidth="1"/>
    <col min="12" max="13" width="11.8515625" style="465" customWidth="1"/>
    <col min="14" max="14" width="9.28125" style="465" bestFit="1" customWidth="1"/>
    <col min="15" max="15" width="10.57421875" style="465" bestFit="1" customWidth="1"/>
    <col min="16" max="16" width="12.7109375" style="465" customWidth="1"/>
    <col min="17" max="17" width="12.28125" style="465" customWidth="1"/>
    <col min="18" max="16384" width="9.140625" style="465" customWidth="1"/>
  </cols>
  <sheetData>
    <row r="1" spans="1:16" ht="24" thickBot="1">
      <c r="A1" s="3"/>
      <c r="G1" s="514"/>
      <c r="H1" s="514"/>
      <c r="I1" s="48" t="s">
        <v>398</v>
      </c>
      <c r="J1" s="514"/>
      <c r="K1" s="514"/>
      <c r="L1" s="514"/>
      <c r="M1" s="514"/>
      <c r="N1" s="48" t="s">
        <v>399</v>
      </c>
      <c r="O1" s="514"/>
      <c r="P1" s="514"/>
    </row>
    <row r="2" spans="1:17" ht="39.75" thickBot="1" thickTop="1">
      <c r="A2" s="550" t="s">
        <v>8</v>
      </c>
      <c r="B2" s="551" t="s">
        <v>9</v>
      </c>
      <c r="C2" s="552" t="s">
        <v>1</v>
      </c>
      <c r="D2" s="552" t="s">
        <v>2</v>
      </c>
      <c r="E2" s="552" t="s">
        <v>3</v>
      </c>
      <c r="F2" s="552" t="s">
        <v>10</v>
      </c>
      <c r="G2" s="550" t="str">
        <f>NDPL!G5</f>
        <v>FINAL READING 01/12/2016</v>
      </c>
      <c r="H2" s="552" t="str">
        <f>NDPL!H5</f>
        <v>INTIAL READING 01/11/2016</v>
      </c>
      <c r="I2" s="552" t="s">
        <v>4</v>
      </c>
      <c r="J2" s="552" t="s">
        <v>5</v>
      </c>
      <c r="K2" s="552" t="s">
        <v>6</v>
      </c>
      <c r="L2" s="550" t="str">
        <f>NDPL!G5</f>
        <v>FINAL READING 01/12/2016</v>
      </c>
      <c r="M2" s="552" t="str">
        <f>NDPL!H5</f>
        <v>INTIAL READING 01/11/2016</v>
      </c>
      <c r="N2" s="552" t="s">
        <v>4</v>
      </c>
      <c r="O2" s="552" t="s">
        <v>5</v>
      </c>
      <c r="P2" s="583" t="s">
        <v>6</v>
      </c>
      <c r="Q2" s="743"/>
    </row>
    <row r="3" ht="14.25" thickBot="1" thickTop="1"/>
    <row r="4" spans="1:17" ht="13.5" thickTop="1">
      <c r="A4" s="478"/>
      <c r="B4" s="257" t="s">
        <v>342</v>
      </c>
      <c r="C4" s="477"/>
      <c r="D4" s="477"/>
      <c r="E4" s="477"/>
      <c r="F4" s="644"/>
      <c r="G4" s="478"/>
      <c r="H4" s="477"/>
      <c r="I4" s="477"/>
      <c r="J4" s="477"/>
      <c r="K4" s="644"/>
      <c r="L4" s="478"/>
      <c r="M4" s="477"/>
      <c r="N4" s="477"/>
      <c r="O4" s="477"/>
      <c r="P4" s="644"/>
      <c r="Q4" s="590"/>
    </row>
    <row r="5" spans="1:17" ht="12.75">
      <c r="A5" s="744"/>
      <c r="B5" s="129" t="s">
        <v>346</v>
      </c>
      <c r="C5" s="130" t="s">
        <v>279</v>
      </c>
      <c r="D5" s="514"/>
      <c r="E5" s="514"/>
      <c r="F5" s="737"/>
      <c r="G5" s="744"/>
      <c r="H5" s="514"/>
      <c r="I5" s="514"/>
      <c r="J5" s="514"/>
      <c r="K5" s="737"/>
      <c r="L5" s="744"/>
      <c r="M5" s="514"/>
      <c r="N5" s="514"/>
      <c r="O5" s="514"/>
      <c r="P5" s="737"/>
      <c r="Q5" s="469"/>
    </row>
    <row r="6" spans="1:17" ht="15">
      <c r="A6" s="513">
        <v>1</v>
      </c>
      <c r="B6" s="514" t="s">
        <v>343</v>
      </c>
      <c r="C6" s="515">
        <v>5100238</v>
      </c>
      <c r="D6" s="127" t="s">
        <v>12</v>
      </c>
      <c r="E6" s="127" t="s">
        <v>281</v>
      </c>
      <c r="F6" s="516">
        <v>750</v>
      </c>
      <c r="G6" s="341">
        <v>3599</v>
      </c>
      <c r="H6" s="277">
        <v>2601</v>
      </c>
      <c r="I6" s="401">
        <f>G6-H6</f>
        <v>998</v>
      </c>
      <c r="J6" s="401">
        <f>$F6*I6</f>
        <v>748500</v>
      </c>
      <c r="K6" s="489">
        <f>J6/1000000</f>
        <v>0.7485</v>
      </c>
      <c r="L6" s="341">
        <v>0</v>
      </c>
      <c r="M6" s="277">
        <v>0</v>
      </c>
      <c r="N6" s="401">
        <f>L6-M6</f>
        <v>0</v>
      </c>
      <c r="O6" s="401">
        <f>$F6*N6</f>
        <v>0</v>
      </c>
      <c r="P6" s="489">
        <f>O6/1000000</f>
        <v>0</v>
      </c>
      <c r="Q6" s="481" t="s">
        <v>451</v>
      </c>
    </row>
    <row r="7" spans="1:17" ht="15">
      <c r="A7" s="513">
        <v>2</v>
      </c>
      <c r="B7" s="514" t="s">
        <v>344</v>
      </c>
      <c r="C7" s="515">
        <v>5128477</v>
      </c>
      <c r="D7" s="127" t="s">
        <v>12</v>
      </c>
      <c r="E7" s="127" t="s">
        <v>281</v>
      </c>
      <c r="F7" s="516">
        <v>1500</v>
      </c>
      <c r="G7" s="341">
        <v>992789</v>
      </c>
      <c r="H7" s="342">
        <v>991765</v>
      </c>
      <c r="I7" s="401">
        <f>G7-H7</f>
        <v>1024</v>
      </c>
      <c r="J7" s="401">
        <f>$F7*I7</f>
        <v>1536000</v>
      </c>
      <c r="K7" s="489">
        <f>J7/1000000</f>
        <v>1.536</v>
      </c>
      <c r="L7" s="341">
        <v>991971</v>
      </c>
      <c r="M7" s="342">
        <v>991971</v>
      </c>
      <c r="N7" s="401">
        <f>L7-M7</f>
        <v>0</v>
      </c>
      <c r="O7" s="401">
        <f>$F7*N7</f>
        <v>0</v>
      </c>
      <c r="P7" s="489">
        <f>O7/1000000</f>
        <v>0</v>
      </c>
      <c r="Q7" s="469"/>
    </row>
    <row r="8" spans="1:17" s="572" customFormat="1" ht="15">
      <c r="A8" s="563">
        <v>3</v>
      </c>
      <c r="B8" s="564" t="s">
        <v>345</v>
      </c>
      <c r="C8" s="565">
        <v>4864840</v>
      </c>
      <c r="D8" s="566" t="s">
        <v>12</v>
      </c>
      <c r="E8" s="566" t="s">
        <v>281</v>
      </c>
      <c r="F8" s="567">
        <v>750</v>
      </c>
      <c r="G8" s="568">
        <v>875350</v>
      </c>
      <c r="H8" s="342">
        <v>880753</v>
      </c>
      <c r="I8" s="569">
        <f>G8-H8</f>
        <v>-5403</v>
      </c>
      <c r="J8" s="569">
        <f>$F8*I8</f>
        <v>-4052250</v>
      </c>
      <c r="K8" s="570">
        <f>J8/1000000</f>
        <v>-4.05225</v>
      </c>
      <c r="L8" s="568">
        <v>998643</v>
      </c>
      <c r="M8" s="342">
        <v>998807</v>
      </c>
      <c r="N8" s="569">
        <f>L8-M8</f>
        <v>-164</v>
      </c>
      <c r="O8" s="569">
        <f>$F8*N8</f>
        <v>-123000</v>
      </c>
      <c r="P8" s="570">
        <f>O8/1000000</f>
        <v>-0.123</v>
      </c>
      <c r="Q8" s="571"/>
    </row>
    <row r="9" spans="1:17" ht="12.75">
      <c r="A9" s="513"/>
      <c r="B9" s="514"/>
      <c r="C9" s="515"/>
      <c r="D9" s="514"/>
      <c r="E9" s="514"/>
      <c r="F9" s="516"/>
      <c r="G9" s="513"/>
      <c r="H9" s="515"/>
      <c r="I9" s="514"/>
      <c r="J9" s="514"/>
      <c r="K9" s="737"/>
      <c r="L9" s="513"/>
      <c r="M9" s="515"/>
      <c r="N9" s="514"/>
      <c r="O9" s="514"/>
      <c r="P9" s="737"/>
      <c r="Q9" s="469"/>
    </row>
    <row r="10" spans="1:17" ht="12.75">
      <c r="A10" s="744"/>
      <c r="B10" s="514"/>
      <c r="C10" s="514"/>
      <c r="D10" s="514"/>
      <c r="E10" s="514"/>
      <c r="F10" s="737"/>
      <c r="G10" s="513"/>
      <c r="H10" s="515"/>
      <c r="I10" s="514"/>
      <c r="J10" s="514"/>
      <c r="K10" s="737"/>
      <c r="L10" s="513"/>
      <c r="M10" s="515"/>
      <c r="N10" s="514"/>
      <c r="O10" s="514"/>
      <c r="P10" s="737"/>
      <c r="Q10" s="469"/>
    </row>
    <row r="11" spans="1:17" ht="12.75">
      <c r="A11" s="744"/>
      <c r="B11" s="514"/>
      <c r="C11" s="514"/>
      <c r="D11" s="514"/>
      <c r="E11" s="514"/>
      <c r="F11" s="737"/>
      <c r="G11" s="513"/>
      <c r="H11" s="515"/>
      <c r="I11" s="514"/>
      <c r="J11" s="514"/>
      <c r="K11" s="737"/>
      <c r="L11" s="513"/>
      <c r="M11" s="515"/>
      <c r="N11" s="514"/>
      <c r="O11" s="514"/>
      <c r="P11" s="737"/>
      <c r="Q11" s="469"/>
    </row>
    <row r="12" spans="1:17" ht="12.75">
      <c r="A12" s="744"/>
      <c r="B12" s="514"/>
      <c r="C12" s="514"/>
      <c r="D12" s="514"/>
      <c r="E12" s="514"/>
      <c r="F12" s="737"/>
      <c r="G12" s="513"/>
      <c r="H12" s="515"/>
      <c r="I12" s="130" t="s">
        <v>319</v>
      </c>
      <c r="J12" s="514"/>
      <c r="K12" s="585">
        <f>SUM(K6:K8)</f>
        <v>-1.76775</v>
      </c>
      <c r="L12" s="513"/>
      <c r="M12" s="515"/>
      <c r="N12" s="130" t="s">
        <v>319</v>
      </c>
      <c r="O12" s="514"/>
      <c r="P12" s="585">
        <f>SUM(P6:P8)</f>
        <v>-0.123</v>
      </c>
      <c r="Q12" s="469"/>
    </row>
    <row r="13" spans="1:17" ht="12.75">
      <c r="A13" s="744"/>
      <c r="B13" s="514"/>
      <c r="C13" s="514"/>
      <c r="D13" s="514"/>
      <c r="E13" s="514"/>
      <c r="F13" s="737"/>
      <c r="G13" s="513"/>
      <c r="H13" s="515"/>
      <c r="I13" s="310"/>
      <c r="J13" s="514"/>
      <c r="K13" s="197"/>
      <c r="L13" s="513"/>
      <c r="M13" s="515"/>
      <c r="N13" s="310"/>
      <c r="O13" s="514"/>
      <c r="P13" s="197"/>
      <c r="Q13" s="469"/>
    </row>
    <row r="14" spans="1:17" ht="12.75">
      <c r="A14" s="744"/>
      <c r="B14" s="514"/>
      <c r="C14" s="514"/>
      <c r="D14" s="514"/>
      <c r="E14" s="514"/>
      <c r="F14" s="737"/>
      <c r="G14" s="513"/>
      <c r="H14" s="515"/>
      <c r="I14" s="514"/>
      <c r="J14" s="514"/>
      <c r="K14" s="737"/>
      <c r="L14" s="513"/>
      <c r="M14" s="515"/>
      <c r="N14" s="514"/>
      <c r="O14" s="514"/>
      <c r="P14" s="737"/>
      <c r="Q14" s="469"/>
    </row>
    <row r="15" spans="1:17" ht="12.75">
      <c r="A15" s="744"/>
      <c r="B15" s="123" t="s">
        <v>155</v>
      </c>
      <c r="C15" s="514"/>
      <c r="D15" s="514"/>
      <c r="E15" s="514"/>
      <c r="F15" s="737"/>
      <c r="G15" s="513"/>
      <c r="H15" s="515"/>
      <c r="I15" s="514"/>
      <c r="J15" s="514"/>
      <c r="K15" s="737"/>
      <c r="L15" s="513"/>
      <c r="M15" s="515"/>
      <c r="N15" s="514"/>
      <c r="O15" s="514"/>
      <c r="P15" s="737"/>
      <c r="Q15" s="469"/>
    </row>
    <row r="16" spans="1:17" ht="12.75">
      <c r="A16" s="745"/>
      <c r="B16" s="123" t="s">
        <v>278</v>
      </c>
      <c r="C16" s="114" t="s">
        <v>279</v>
      </c>
      <c r="D16" s="114"/>
      <c r="E16" s="115"/>
      <c r="F16" s="116"/>
      <c r="G16" s="117"/>
      <c r="H16" s="515"/>
      <c r="I16" s="514"/>
      <c r="J16" s="514"/>
      <c r="K16" s="737"/>
      <c r="L16" s="513"/>
      <c r="M16" s="515"/>
      <c r="N16" s="514"/>
      <c r="O16" s="514"/>
      <c r="P16" s="737"/>
      <c r="Q16" s="469"/>
    </row>
    <row r="17" spans="1:17" ht="15">
      <c r="A17" s="117">
        <v>1</v>
      </c>
      <c r="B17" s="118" t="s">
        <v>280</v>
      </c>
      <c r="C17" s="119">
        <v>5100232</v>
      </c>
      <c r="D17" s="120" t="s">
        <v>12</v>
      </c>
      <c r="E17" s="120" t="s">
        <v>281</v>
      </c>
      <c r="F17" s="121">
        <v>5000</v>
      </c>
      <c r="G17" s="341">
        <v>999412</v>
      </c>
      <c r="H17" s="277">
        <v>999298</v>
      </c>
      <c r="I17" s="401">
        <f>G17-H17</f>
        <v>114</v>
      </c>
      <c r="J17" s="401">
        <f>$F17*I17</f>
        <v>570000</v>
      </c>
      <c r="K17" s="489">
        <f>J17/1000000</f>
        <v>0.57</v>
      </c>
      <c r="L17" s="341">
        <v>9292</v>
      </c>
      <c r="M17" s="277">
        <v>9289</v>
      </c>
      <c r="N17" s="401">
        <f>L17-M17</f>
        <v>3</v>
      </c>
      <c r="O17" s="401">
        <f>$F17*N17</f>
        <v>15000</v>
      </c>
      <c r="P17" s="489">
        <f>O17/1000000</f>
        <v>0.015</v>
      </c>
      <c r="Q17" s="469"/>
    </row>
    <row r="18" spans="1:17" ht="15">
      <c r="A18" s="117">
        <v>2</v>
      </c>
      <c r="B18" s="126" t="s">
        <v>282</v>
      </c>
      <c r="C18" s="119">
        <v>4864938</v>
      </c>
      <c r="D18" s="120" t="s">
        <v>12</v>
      </c>
      <c r="E18" s="120" t="s">
        <v>281</v>
      </c>
      <c r="F18" s="121">
        <v>1000</v>
      </c>
      <c r="G18" s="341">
        <v>999964</v>
      </c>
      <c r="H18" s="342">
        <v>999964</v>
      </c>
      <c r="I18" s="401">
        <f>G18-H18</f>
        <v>0</v>
      </c>
      <c r="J18" s="401">
        <f>$F18*I18</f>
        <v>0</v>
      </c>
      <c r="K18" s="489">
        <f>J18/1000000</f>
        <v>0</v>
      </c>
      <c r="L18" s="341">
        <v>956862</v>
      </c>
      <c r="M18" s="342">
        <v>958057</v>
      </c>
      <c r="N18" s="401">
        <f>L18-M18</f>
        <v>-1195</v>
      </c>
      <c r="O18" s="401">
        <f>$F18*N18</f>
        <v>-1195000</v>
      </c>
      <c r="P18" s="489">
        <f>O18/1000000</f>
        <v>-1.195</v>
      </c>
      <c r="Q18" s="481"/>
    </row>
    <row r="19" spans="1:17" ht="15">
      <c r="A19" s="117">
        <v>3</v>
      </c>
      <c r="B19" s="118" t="s">
        <v>283</v>
      </c>
      <c r="C19" s="119">
        <v>4864947</v>
      </c>
      <c r="D19" s="120" t="s">
        <v>12</v>
      </c>
      <c r="E19" s="120" t="s">
        <v>281</v>
      </c>
      <c r="F19" s="121">
        <v>1000</v>
      </c>
      <c r="G19" s="341">
        <v>973238</v>
      </c>
      <c r="H19" s="342">
        <v>973070</v>
      </c>
      <c r="I19" s="401">
        <f>G19-H19</f>
        <v>168</v>
      </c>
      <c r="J19" s="401">
        <f>$F19*I19</f>
        <v>168000</v>
      </c>
      <c r="K19" s="489">
        <f>J19/1000000</f>
        <v>0.168</v>
      </c>
      <c r="L19" s="341">
        <v>994313</v>
      </c>
      <c r="M19" s="342">
        <v>993203</v>
      </c>
      <c r="N19" s="401">
        <f>L19-M19</f>
        <v>1110</v>
      </c>
      <c r="O19" s="401">
        <f>$F19*N19</f>
        <v>1110000</v>
      </c>
      <c r="P19" s="489">
        <f>O19/1000000</f>
        <v>1.11</v>
      </c>
      <c r="Q19" s="754"/>
    </row>
    <row r="20" spans="1:17" ht="12.75">
      <c r="A20" s="117"/>
      <c r="B20" s="118"/>
      <c r="C20" s="119"/>
      <c r="D20" s="120"/>
      <c r="E20" s="120"/>
      <c r="F20" s="122"/>
      <c r="G20" s="131"/>
      <c r="H20" s="514"/>
      <c r="I20" s="401"/>
      <c r="J20" s="401"/>
      <c r="K20" s="489"/>
      <c r="L20" s="666"/>
      <c r="M20" s="665"/>
      <c r="N20" s="401"/>
      <c r="O20" s="401"/>
      <c r="P20" s="489"/>
      <c r="Q20" s="469"/>
    </row>
    <row r="21" spans="1:17" ht="12.75">
      <c r="A21" s="744"/>
      <c r="B21" s="514"/>
      <c r="C21" s="514"/>
      <c r="D21" s="514"/>
      <c r="E21" s="514"/>
      <c r="F21" s="737"/>
      <c r="G21" s="744"/>
      <c r="H21" s="514"/>
      <c r="I21" s="514"/>
      <c r="J21" s="514"/>
      <c r="K21" s="737"/>
      <c r="L21" s="744"/>
      <c r="M21" s="514"/>
      <c r="N21" s="514"/>
      <c r="O21" s="514"/>
      <c r="P21" s="737"/>
      <c r="Q21" s="469"/>
    </row>
    <row r="22" spans="1:17" ht="12.75">
      <c r="A22" s="744"/>
      <c r="B22" s="514"/>
      <c r="C22" s="514"/>
      <c r="D22" s="514"/>
      <c r="E22" s="514"/>
      <c r="F22" s="737"/>
      <c r="G22" s="744"/>
      <c r="H22" s="514"/>
      <c r="I22" s="514"/>
      <c r="J22" s="514"/>
      <c r="K22" s="737"/>
      <c r="L22" s="744"/>
      <c r="M22" s="514"/>
      <c r="N22" s="514"/>
      <c r="O22" s="514"/>
      <c r="P22" s="737"/>
      <c r="Q22" s="469"/>
    </row>
    <row r="23" spans="1:17" ht="12.75">
      <c r="A23" s="744"/>
      <c r="B23" s="514"/>
      <c r="C23" s="514"/>
      <c r="D23" s="514"/>
      <c r="E23" s="514"/>
      <c r="F23" s="737"/>
      <c r="G23" s="744"/>
      <c r="H23" s="514"/>
      <c r="I23" s="130" t="s">
        <v>319</v>
      </c>
      <c r="J23" s="514"/>
      <c r="K23" s="585">
        <f>SUM(K17:K19)</f>
        <v>0.738</v>
      </c>
      <c r="L23" s="744"/>
      <c r="M23" s="514"/>
      <c r="N23" s="130" t="s">
        <v>319</v>
      </c>
      <c r="O23" s="514"/>
      <c r="P23" s="585">
        <f>SUM(P17:P19)</f>
        <v>-0.07000000000000006</v>
      </c>
      <c r="Q23" s="469"/>
    </row>
    <row r="24" spans="1:17" ht="13.5" thickBot="1">
      <c r="A24" s="645"/>
      <c r="B24" s="517"/>
      <c r="C24" s="517"/>
      <c r="D24" s="517"/>
      <c r="E24" s="517"/>
      <c r="F24" s="648"/>
      <c r="G24" s="645"/>
      <c r="H24" s="517"/>
      <c r="I24" s="517"/>
      <c r="J24" s="517"/>
      <c r="K24" s="648"/>
      <c r="L24" s="645"/>
      <c r="M24" s="517"/>
      <c r="N24" s="517"/>
      <c r="O24" s="517"/>
      <c r="P24" s="648"/>
      <c r="Q24" s="602"/>
    </row>
    <row r="25" ht="13.5" thickTop="1"/>
  </sheetData>
  <sheetProtection/>
  <printOptions/>
  <pageMargins left="0.75" right="0.75" top="1" bottom="1" header="0.5" footer="0.5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Subodh Kumar</cp:lastModifiedBy>
  <cp:lastPrinted>2014-05-22T05:02:47Z</cp:lastPrinted>
  <dcterms:created xsi:type="dcterms:W3CDTF">1996-10-14T23:33:28Z</dcterms:created>
  <dcterms:modified xsi:type="dcterms:W3CDTF">2017-03-02T09:21:43Z</dcterms:modified>
  <cp:category/>
  <cp:version/>
  <cp:contentType/>
  <cp:contentStatus/>
</cp:coreProperties>
</file>